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TUDO" sheetId="1" r:id="rId1"/>
    <sheet name="CONVERSÃO" sheetId="11" r:id="rId2"/>
    <sheet name="PLANEJAMENTO" sheetId="9" r:id="rId3"/>
    <sheet name="Transportes" sheetId="3" r:id="rId4"/>
    <sheet name="Passeios" sheetId="10" r:id="rId5"/>
    <sheet name="Hostels" sheetId="4" r:id="rId6"/>
  </sheets>
  <calcPr calcId="125725"/>
</workbook>
</file>

<file path=xl/calcChain.xml><?xml version="1.0" encoding="utf-8"?>
<calcChain xmlns="http://schemas.openxmlformats.org/spreadsheetml/2006/main">
  <c r="F38" i="3"/>
  <c r="F27" i="10"/>
  <c r="F30"/>
  <c r="I16" i="1"/>
  <c r="I3"/>
  <c r="J24"/>
  <c r="E23"/>
  <c r="F7" i="3"/>
  <c r="F6"/>
  <c r="F16" i="1"/>
  <c r="F11"/>
  <c r="I11" s="1"/>
  <c r="F5"/>
  <c r="I5" s="1"/>
  <c r="G23"/>
  <c r="H23"/>
  <c r="D23"/>
  <c r="C23"/>
  <c r="B23"/>
  <c r="F20" i="10"/>
  <c r="F11"/>
  <c r="F5"/>
  <c r="F23" i="1" l="1"/>
  <c r="J23" s="1"/>
  <c r="J25" s="1"/>
  <c r="I25" i="4"/>
  <c r="I17"/>
  <c r="I20"/>
  <c r="I18"/>
  <c r="I16"/>
  <c r="I14"/>
  <c r="I13"/>
  <c r="I8"/>
  <c r="H23" s="1"/>
  <c r="I4"/>
  <c r="H22" s="1"/>
  <c r="F12" i="3"/>
  <c r="F28"/>
  <c r="I10" i="4"/>
  <c r="H24" l="1"/>
</calcChain>
</file>

<file path=xl/sharedStrings.xml><?xml version="1.0" encoding="utf-8"?>
<sst xmlns="http://schemas.openxmlformats.org/spreadsheetml/2006/main" count="434" uniqueCount="247">
  <si>
    <t>Países</t>
  </si>
  <si>
    <t>Dias</t>
  </si>
  <si>
    <t>Hostel</t>
  </si>
  <si>
    <t xml:space="preserve">Transporte </t>
  </si>
  <si>
    <t>Alimentação</t>
  </si>
  <si>
    <t>MOEDA</t>
  </si>
  <si>
    <t>Países/Cidades</t>
  </si>
  <si>
    <t>Lugares</t>
  </si>
  <si>
    <t>Datas</t>
  </si>
  <si>
    <t>Trechos</t>
  </si>
  <si>
    <t xml:space="preserve"> VALOR TOTAL </t>
  </si>
  <si>
    <t>RESERVAR</t>
  </si>
  <si>
    <t>TOTAL:</t>
  </si>
  <si>
    <t>Noites</t>
  </si>
  <si>
    <t>Check- IN</t>
  </si>
  <si>
    <t>Check- OUT</t>
  </si>
  <si>
    <t>HOSTEL</t>
  </si>
  <si>
    <t>ENDEREÇO</t>
  </si>
  <si>
    <t>PREÇO</t>
  </si>
  <si>
    <t>TOTAL</t>
  </si>
  <si>
    <t>BOLÍVIA</t>
  </si>
  <si>
    <t>CHILE</t>
  </si>
  <si>
    <t>PERU</t>
  </si>
  <si>
    <t>Uyuni</t>
  </si>
  <si>
    <t>Copacabana</t>
  </si>
  <si>
    <t>Isla do Sol</t>
  </si>
  <si>
    <t>Valle de la Luna</t>
  </si>
  <si>
    <t>Lagunas Altiplanicas</t>
  </si>
  <si>
    <t>Salar de Tara</t>
  </si>
  <si>
    <t>Arequipa</t>
  </si>
  <si>
    <t>Ica (Huacachina)</t>
  </si>
  <si>
    <t>Paracas</t>
  </si>
  <si>
    <t>Cusco</t>
  </si>
  <si>
    <t>Puno (Lago Titicaca e Uros)</t>
  </si>
  <si>
    <t>Rio</t>
  </si>
  <si>
    <t>GOL</t>
  </si>
  <si>
    <t xml:space="preserve"> RIO 21:55 ---&gt; SANTA CRUZ 13:10  ou RIO 6:25 ---&gt; SANTA CRUZ 13:10    IMPORTANTE CHEGAR EM SANTA CRUZ ÀS 13:10</t>
  </si>
  <si>
    <t>SANTA CRUZ</t>
  </si>
  <si>
    <t>SIM</t>
  </si>
  <si>
    <t>SANTA CRUZ 16:30 ---&gt; SUCRE 17:10                                                            IMPORTANTE ATENTAR PARA MUDANÇA DE HORÁRIOS (VER EMAILS)</t>
  </si>
  <si>
    <t>SUCRE</t>
  </si>
  <si>
    <t>Táxi</t>
  </si>
  <si>
    <t>Companias/ Transporte</t>
  </si>
  <si>
    <t>AEROPORTO SUCRE 17:40 ---&gt; RODOVIÁRIA SUCRE 18:00</t>
  </si>
  <si>
    <t>NÃO</t>
  </si>
  <si>
    <t>RODOVIÁRIA SUCRE 20:30 ---&gt; RODOVIÁRIA UYUNI 7:00                                         SE A AGÊNCIA TIVER FECHADA, COMPRAR COM CAMBISTA</t>
  </si>
  <si>
    <t>Duração: 10:30</t>
  </si>
  <si>
    <t>DORMIMOS NO ÔNIBUS ---&gt; SUCRE 20:30 X UYUNI 7:00</t>
  </si>
  <si>
    <t>UYUNI</t>
  </si>
  <si>
    <t xml:space="preserve">Reservar Bs. 200,00 para os passeios no Salar de Uyuni e levar 5 litros de água por pessoa + biscoitos </t>
  </si>
  <si>
    <t>SALAR DE UYUNI</t>
  </si>
  <si>
    <t>Empresas</t>
  </si>
  <si>
    <t>3/4 a 5/4</t>
  </si>
  <si>
    <t>UYUNI 11:00 ---&gt; SALAR DE UYUNI                                                                                                                                                                             (Cemitério de trens, Colchani, Monumento do Dakar Bolívia / Monumento Las Bandera, Meio do Salar (fotos perspectivas), Incahuasi (Isla del Pescado - Bs.30,00)</t>
  </si>
  <si>
    <t>SUCRE x UYUNI</t>
  </si>
  <si>
    <t>DORMIMOS NO HOSTEL INCLUÍDO NO PACOTE DO TOUR PELO SALAR DE UYUNI</t>
  </si>
  <si>
    <t>Café da manhã às 7:00 -Van sai às 8:00                                                                                                                                                                             Mirante para observar o Volcán Ollague, Lagunas Altiplânicas, Laguna Cañapa, Laguna Hedionda (pausa pro almoço), Laguna Honda/Romadita, Deserto de Siloli (árbol de Piedra), Reserva Nacional Eduardo Avaroa (Bs.150,00) onde tem a Laguna Colorada</t>
  </si>
  <si>
    <t xml:space="preserve">Acordamos às 4:00 da manhã - Van sai às 5:00                                                                                                                                                         Geisers Sol da Mañana (frio -10ºC), Águas Termales, Deserto Salvador Dalí, Laguna Blanca, Laguna Verde, Vulcão Lincancabur                                                                                                                         </t>
  </si>
  <si>
    <t xml:space="preserve"> Motorista da Van nos deixa na fronteira com o Chile (nos dá nossa passagem pra pegar o ônibus que vai pra San Pedro do Atacama) - Apresentamos o passaporte na imigração e esperamos o ônibus chegar</t>
  </si>
  <si>
    <t>ATACAMA</t>
  </si>
  <si>
    <t>TOWANDA HOSTEL</t>
  </si>
  <si>
    <t>Comprar água, biscoito e chocolate para os passeios</t>
  </si>
  <si>
    <r>
      <t xml:space="preserve">Chegamos no Atacama mais ou menos 13:00 e vamos direto pro Hotel Towanda (Rua Ignacio Carrera Pinto) e </t>
    </r>
    <r>
      <rPr>
        <b/>
        <sz val="11"/>
        <color theme="1"/>
        <rFont val="Calibri"/>
        <family val="2"/>
        <scheme val="minor"/>
      </rPr>
      <t>fechamos os passeios do Atacama com a Dona Maria (www.sanpedroatacama.com/ingles/hs-towanda.htm)</t>
    </r>
  </si>
  <si>
    <r>
      <rPr>
        <b/>
        <sz val="11"/>
        <color theme="1"/>
        <rFont val="Calibri"/>
        <family val="2"/>
        <scheme val="minor"/>
      </rPr>
      <t>DIA 3/4 -</t>
    </r>
    <r>
      <rPr>
        <sz val="11"/>
        <color theme="1"/>
        <rFont val="Calibri"/>
        <family val="2"/>
        <scheme val="minor"/>
      </rPr>
      <t xml:space="preserve"> Cemitério de trens, Colchani, Monumento do Dakar Bolívia / Monumento Las Bandera, Meio do Salar (fotos perspectivas), Incahuasi (Isla del Pescado - Bs. 30,00)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/>
    </r>
  </si>
  <si>
    <r>
      <rPr>
        <b/>
        <sz val="11"/>
        <color theme="1"/>
        <rFont val="Calibri"/>
        <family val="2"/>
        <scheme val="minor"/>
      </rPr>
      <t>DIA 5/4</t>
    </r>
    <r>
      <rPr>
        <sz val="11"/>
        <color theme="1"/>
        <rFont val="Calibri"/>
        <family val="2"/>
        <scheme val="minor"/>
      </rPr>
      <t xml:space="preserve"> - Geisers Sol da Mañana (frio -10ºC), Águas Termales, Deserto Salvador Dalí, Laguna Blanca, Laguna Verde, Vulcão Lincancabur</t>
    </r>
  </si>
  <si>
    <r>
      <rPr>
        <b/>
        <sz val="11"/>
        <color theme="1"/>
        <rFont val="Calibri"/>
        <family val="2"/>
        <scheme val="minor"/>
      </rPr>
      <t xml:space="preserve">DIA 4/4 </t>
    </r>
    <r>
      <rPr>
        <sz val="11"/>
        <color theme="1"/>
        <rFont val="Calibri"/>
        <family val="2"/>
        <scheme val="minor"/>
      </rPr>
      <t xml:space="preserve">- Mirante para observar o Volcán Ollague, Lagunas Altiplânicas, Laguna Cañapa, Laguna Hedionda (pausa pro almoço), Laguna Honda/Romadita, Deserto de Siloli (árbol de Piedra), Reserva Nacional Eduardo Avaroa (Bs.150,00) onde tem a Laguna Colorada </t>
    </r>
  </si>
  <si>
    <r>
      <rPr>
        <b/>
        <sz val="11"/>
        <color theme="1"/>
        <rFont val="Calibri"/>
        <family val="2"/>
        <scheme val="minor"/>
      </rPr>
      <t xml:space="preserve">DIA 5/4 - </t>
    </r>
    <r>
      <rPr>
        <sz val="11"/>
        <color theme="1"/>
        <rFont val="Calibri"/>
        <family val="2"/>
        <scheme val="minor"/>
      </rPr>
      <t>Valle de la Luna, minas, Pedra três Marias, Valle de la muerte, Pedra do Coyote (pôr do sol)</t>
    </r>
  </si>
  <si>
    <r>
      <rPr>
        <b/>
        <sz val="11"/>
        <color theme="1"/>
        <rFont val="Calibri"/>
        <family val="2"/>
        <scheme val="minor"/>
      </rPr>
      <t>DIA 6/4 -</t>
    </r>
    <r>
      <rPr>
        <sz val="11"/>
        <color theme="1"/>
        <rFont val="Calibri"/>
        <family val="2"/>
        <scheme val="minor"/>
      </rPr>
      <t xml:space="preserve"> Toconao, Socaire (café da manhã), Piedras Rojas, Lagunas Altiplanicas, Salar do Atacama, Laguna Chaxa</t>
    </r>
  </si>
  <si>
    <r>
      <t xml:space="preserve">Tomamos banho e almoçamos - Van sai às 16h  </t>
    </r>
    <r>
      <rPr>
        <b/>
        <sz val="11"/>
        <color theme="1"/>
        <rFont val="Calibri"/>
        <family val="2"/>
        <scheme val="minor"/>
      </rPr>
      <t xml:space="preserve">(Valle de la Luna e Valle de la murte)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Valle de la Luna, minas, Pedra três Marias, Valle de la muerte, Pedra do Coyote (pôr do sol)</t>
    </r>
  </si>
  <si>
    <r>
      <t xml:space="preserve">Acordamos às 5:00 - Van sai às 6:00  </t>
    </r>
    <r>
      <rPr>
        <b/>
        <sz val="11"/>
        <color theme="1"/>
        <rFont val="Calibri"/>
        <family val="2"/>
        <scheme val="minor"/>
      </rPr>
      <t xml:space="preserve">(Lagunas Altiplanicas e Piedras Rojas)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Toconao, Socaire (café da manhã), Piedras Rojas, Lagunas Altiplanicas, Salar do Atacama, Laguna Chaxa</t>
    </r>
  </si>
  <si>
    <t>5/4 a 7/4</t>
  </si>
  <si>
    <r>
      <t xml:space="preserve">Acordamos às 7:00 - Van sai às 8:00  </t>
    </r>
    <r>
      <rPr>
        <b/>
        <sz val="11"/>
        <color theme="1"/>
        <rFont val="Calibri"/>
        <family val="2"/>
        <scheme val="minor"/>
      </rPr>
      <t xml:space="preserve">(Salar de Tara)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Vegas de Quepiaco (café da manhã), Monjes de la Pacana, Las Catedrales de Tara, Salar de Tara, Licancabur (fotos de longe)</t>
    </r>
  </si>
  <si>
    <r>
      <rPr>
        <b/>
        <sz val="11"/>
        <color theme="1"/>
        <rFont val="Calibri"/>
        <family val="2"/>
        <scheme val="minor"/>
      </rPr>
      <t>DIA 7/4</t>
    </r>
    <r>
      <rPr>
        <sz val="11"/>
        <color theme="1"/>
        <rFont val="Calibri"/>
        <family val="2"/>
        <scheme val="minor"/>
      </rPr>
      <t xml:space="preserve"> - Vegas de Quepiaco (café da manhã), Monjes de la Pacana, Las Catedrales de Tara, Salar de Tara, Licancabur (fotos de longe)</t>
    </r>
  </si>
  <si>
    <t>ARICA</t>
  </si>
  <si>
    <t>TACNA</t>
  </si>
  <si>
    <t xml:space="preserve">Se for leito: Bs. 100,00 </t>
  </si>
  <si>
    <t>DÓLAR</t>
  </si>
  <si>
    <t>REAL</t>
  </si>
  <si>
    <t>BOLIVIANOS</t>
  </si>
  <si>
    <t>SAN PEDRO 19:30 ---&gt; CALAMA 21:00</t>
  </si>
  <si>
    <t>PESOS</t>
  </si>
  <si>
    <t>CALAMA</t>
  </si>
  <si>
    <t>CALAMA 22:15 ---&gt; ARICA 7:00</t>
  </si>
  <si>
    <t>TÁXI</t>
  </si>
  <si>
    <t xml:space="preserve">Taxa: 300,00 </t>
  </si>
  <si>
    <t>ÔNIBUS</t>
  </si>
  <si>
    <t>SOLES</t>
  </si>
  <si>
    <t>TACNA 9:20 ---&gt; AREQUIPA 16:00</t>
  </si>
  <si>
    <t>AREQUIPA</t>
  </si>
  <si>
    <t>RODOVIÁRIA AREQUIPA 16:15 ---&gt; HOSTEL WILD ROVER</t>
  </si>
  <si>
    <t>Taxa: 1,00</t>
  </si>
  <si>
    <r>
      <t xml:space="preserve">ARICA 8:30 ---&gt; TACNA 7:30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ATRASAR O RELÓGIO EM 2 HORAS</t>
    </r>
  </si>
  <si>
    <t>AREQUIPA 19:00 ---&gt; ICA (Huacachina) 10:00</t>
  </si>
  <si>
    <t>Taxa: 3.000</t>
  </si>
  <si>
    <t>Taxa: 5.000</t>
  </si>
  <si>
    <t>Tour do UYUNI (3 dias e 2 noites) fechado com a Yaneth da agência Esmeralda Tours                                                                                                            (café da manhã, almoço, jantar e hotéis incluídos)</t>
  </si>
  <si>
    <t>LUGAR</t>
  </si>
  <si>
    <t>QUANTIA</t>
  </si>
  <si>
    <r>
      <t xml:space="preserve">Chegamos em Tacna 1h depois de termos saído de Arica.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AJUSTAR RELÓGIO PARA DUAS HORAS A MENOS QUE NO CHILE!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>Na rodoviária de Tacna, comprar passagem de ônibus para Arequipa (comprar no guichê e não com os cambistas).</t>
    </r>
  </si>
  <si>
    <t>Passeio pelos Canyons. O passeio começa de madrugada (por volta das 3h da madrugada) e voltamos para Arequipa às 18h</t>
  </si>
  <si>
    <r>
      <t xml:space="preserve"> Chegamos em Arequipa às 16:00, pegamos um táxi até o </t>
    </r>
    <r>
      <rPr>
        <b/>
        <sz val="11"/>
        <color theme="1"/>
        <rFont val="Calibri"/>
        <family val="2"/>
        <scheme val="minor"/>
      </rPr>
      <t xml:space="preserve">Hostel Wild Rover.                                                                                                                                                                                                                    FECHAR O TOUR DE 1 DIA PELOS CANYONS NUMA AGÊNCIA DE TURISMO ASSIM QUE CHEGAR EM AREQUIPA (confirmar a hora da chegada do passeio para poder comprar a passagem para ICA).                                                                                                                                                                                                                   Colocamos as roupas para lavar </t>
    </r>
    <r>
      <rPr>
        <sz val="11"/>
        <color theme="1"/>
        <rFont val="Calibri"/>
        <family val="2"/>
        <scheme val="minor"/>
      </rPr>
      <t xml:space="preserve">e saímos para jantar.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COMPRAMOS A PASSAGEM NA RODOVIÁRIA PARA ICA SAINDO ÀS 19:00 NO DIA 9/4                                                                                                                                                                                               VISITAR EM AREQUIPA: Plaza de Armas e Catedral.                                                                                                                                                                                                   TROCAR EM AREQUIPA TODO DINHEIRO PARA O RESTO DA VIAGEM NO PERU (QUANTO?????)</t>
    </r>
  </si>
  <si>
    <t>ICA</t>
  </si>
  <si>
    <t>ÔNIBUS                                  CRUZ DEL SUR</t>
  </si>
  <si>
    <t>RODOVIÁRIA ICA 22:00 ---&gt; CUSCO 14:00</t>
  </si>
  <si>
    <t>RODOVIÁRIA ICA ---&gt; HUACACHINA (HOTEL CASA DE ARENA)</t>
  </si>
  <si>
    <t>HUACACHINA</t>
  </si>
  <si>
    <t>HOTEL CASA DE ARENA</t>
  </si>
  <si>
    <t>Esmeralda Tours            RESERVADO</t>
  </si>
  <si>
    <t>Taxa: 30,00</t>
  </si>
  <si>
    <t>Taxa: 150,00</t>
  </si>
  <si>
    <t>Passeio de Buggy e Sandboard (começa às 16h)</t>
  </si>
  <si>
    <t>PARACAS</t>
  </si>
  <si>
    <t>Agência de turismo na rua do hotel</t>
  </si>
  <si>
    <t>Taxa: 17,00</t>
  </si>
  <si>
    <r>
      <t xml:space="preserve">Acordamos às 5:30 - Van sai às 6:30.                                                                                                                                                                             Descemos no porto e pagamos a taxa de embarque de 17,00 soles.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ENTRAMOS NO BARCO E SENTAMOS DO LADO ESQUERDO!!!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Retornamos para Huacachina às 16h.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Dá tempo de curtir um pôr do sol FODA do alto das dunas de Huacachina </t>
    </r>
    <r>
      <rPr>
        <sz val="11"/>
        <color theme="1"/>
        <rFont val="Calibri"/>
        <family val="2"/>
        <scheme val="minor"/>
      </rPr>
      <t>e depois ir de moto-táxi para rodoviária pegar o ônibus para Cusco às 22h (o moto-táxi é de quatro rodas - parece aquelas bicicletas de 4 rodas)</t>
    </r>
  </si>
  <si>
    <t>MOTO - TÁXI</t>
  </si>
  <si>
    <t>HOTEL CASA DE ARENA 21:00 ---&gt; RODOVIÁRIA ICA 21:20</t>
  </si>
  <si>
    <t>Passeio nas Islas Ballestas + Reserva Nacional de Paracas:                                                        El Candelabro de Paracas, Islas Ballestas, Reserva Nacional de Paracas, Playa Yumaque, Playa Roja, Playa Lagunilla</t>
  </si>
  <si>
    <t>CUSCO</t>
  </si>
  <si>
    <t>RODOVIÁRIA CUSCO 14:20 ---&gt; HOTEL PARIWANA</t>
  </si>
  <si>
    <t>VAN</t>
  </si>
  <si>
    <t>VAN CUSCO 6:00 ---&gt; HIDRELÉTRICA DE SANTA TERESA 13:30</t>
  </si>
  <si>
    <t>IDA E VOLTA</t>
  </si>
  <si>
    <t>Para fazer os passeios em Cusco é preciso pagar o Boleto Turístico geral (válido por 10 dias - adulto: 130,00 soles | estudante: 70,00) OU parcial (válido por 2 dias consecutivos - 70,00 soles para todos - verificar se não tem pra estudante)</t>
  </si>
  <si>
    <t>Valle Sagrado: Pisaq, Ollantaytambo, Chinchero</t>
  </si>
  <si>
    <t>Boleto Turístico (130,00 OU 70,00)</t>
  </si>
  <si>
    <t>ÔNIBUS                                  CRUZ DEL SUR OU CIVA</t>
  </si>
  <si>
    <t>RODOVIÁRIA CUSCO 22:00 ---&gt; PUNO 5:00</t>
  </si>
  <si>
    <t>A trilha é linear sem perigo e muito sinalizada. Seguimos os trilhos do trem com os outros mochileiros por aproximadamente 3 horas. Vai chegar um ponto no final da trilha que precisamos ficar atentas, pois terá uma bifurcação e devemos descer or outro caminho ao invés de seguir os trilhos.</t>
  </si>
  <si>
    <t>ÁGUAS CALIENTES</t>
  </si>
  <si>
    <r>
      <t xml:space="preserve">Chegamos em Águas Calientes por volta das 17h e vamos procurar o </t>
    </r>
    <r>
      <rPr>
        <b/>
        <sz val="11"/>
        <color theme="1"/>
        <rFont val="Calibri"/>
        <family val="2"/>
        <scheme val="minor"/>
      </rPr>
      <t xml:space="preserve">hostel Supertramp. </t>
    </r>
    <r>
      <rPr>
        <sz val="11"/>
        <color theme="1"/>
        <rFont val="Calibri"/>
        <family val="2"/>
        <scheme val="minor"/>
      </rPr>
      <t>Tomamos banho e jantamos!                Depois do jantar, temos que comprar os tickets do ônibus para subir até Macchu Picchu.</t>
    </r>
  </si>
  <si>
    <t>ÔNIBUS MP</t>
  </si>
  <si>
    <t>HIDRELÉTRICA DE SANTA TERESA 13:30 ---&gt; CUSCO 21:00</t>
  </si>
  <si>
    <t>PAGO</t>
  </si>
  <si>
    <t>ÁGUAS CALIENTES 6:00 ---&gt; MACCHU PICCHU 6:30</t>
  </si>
  <si>
    <t>DÓLARES</t>
  </si>
  <si>
    <t>SUBIDA</t>
  </si>
  <si>
    <t>MACCHU PICCHU</t>
  </si>
  <si>
    <t>HOTEL PARIWANA 21:30 ---&gt; RODOVIÁRIA DE CUSCO</t>
  </si>
  <si>
    <t>PUNO</t>
  </si>
  <si>
    <t>Macchu Picchu</t>
  </si>
  <si>
    <t>CAMBISTAS</t>
  </si>
  <si>
    <t>PREFEITURA DE CUSCO</t>
  </si>
  <si>
    <t>Passeio para Ilha de Uros (começa às 7h)</t>
  </si>
  <si>
    <t>PUNO 14:00---&gt; COPACABANA 17:00</t>
  </si>
  <si>
    <t>COPACABANA</t>
  </si>
  <si>
    <t>ISLA DEL SOL</t>
  </si>
  <si>
    <t>LA PAZ</t>
  </si>
  <si>
    <t>Travessia da Isla del Sol - Procurar "A PRAIA" quando estivermos perto do "El Labirinto" para tirarmos fotos FODAS!</t>
  </si>
  <si>
    <t>BARCO</t>
  </si>
  <si>
    <t>COPACABANA 8:30 ---&gt; ISLA DEL SOL (parte norte) 10:30</t>
  </si>
  <si>
    <t>Acordamos cedo e vamos pro Downhill. Voltamos pro hostel e descansamos bastante!</t>
  </si>
  <si>
    <r>
      <t xml:space="preserve">Acordamos às 5h - Pegamos ônibus às 6h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PRECISAMOS ENCONTRAR O GUIA QUE FECHAMOS COM A AGÊNCIA                                                                                                         LEVAR COMIDA E BEBIDA (LÁ EM CIMA É TUDO MUITOOOO CARO) E CANGA PRA SENTAR (?)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O Parque de Macchu Picchu fecha às 17h.  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Descemos andando Macchu Picchu por voltas das 15h/16h, </t>
    </r>
    <r>
      <rPr>
        <sz val="11"/>
        <color theme="1"/>
        <rFont val="Calibri"/>
        <family val="2"/>
        <scheme val="minor"/>
      </rPr>
      <t xml:space="preserve">chegamos no hostel, tomamos banho, jantamos e vamos conhecer Águas Calientes!                                                                               </t>
    </r>
  </si>
  <si>
    <t>SANTA CRUZ 16:30 ---&gt; SUCRE 17:10                                                                                                                                                                     IMPORTANTE ATENTAR PARA MUDANÇA DE HORÁRIOS (VER EMAILS)</t>
  </si>
  <si>
    <r>
      <t xml:space="preserve">Acordamos cedo e vamos fazer o passeio de Chacaltaya + Valle de la Luna.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Na volta do passeio, COMPRAR PASSAGEM PARA SANTA CRUZ DE LA SIERRA PRO DIA 23/4 O PRIMEIRO HORÁRIO.</t>
    </r>
  </si>
  <si>
    <r>
      <t xml:space="preserve">Saimos do hostel cedo e temos que estar no aeroporto às 10h.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SANTA CRUZ DE LA SIERRA 13:50 ---&gt; RIO GIG 20:40</t>
    </r>
  </si>
  <si>
    <t xml:space="preserve"> RIO SDU 6:25 ---&gt; SANTA CRUZ DE LA SIERRA 13:10    </t>
  </si>
  <si>
    <t>SANTA CRUZ DE LA SIERRA 13:50 ---&gt; RIO GIG 20:40</t>
  </si>
  <si>
    <t>REAIS</t>
  </si>
  <si>
    <t>TOTAL EM DÓLAR:</t>
  </si>
  <si>
    <r>
      <t xml:space="preserve">Chegamos em San Pedro às 17h. Jantamos e vamos para rodoviária pegar o ônibus das 19:30 para Calama.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Na mesma rodoviária de Calama COMPRAMOS A PASSAGEM PARA ARICA e aguardamos o ônibus que sai às 22:15.</t>
    </r>
  </si>
  <si>
    <t>Duração: 11:00</t>
  </si>
  <si>
    <t>HOSTEL WILD ROVER</t>
  </si>
  <si>
    <t>Duração: 15:00</t>
  </si>
  <si>
    <t xml:space="preserve">DORMIMOS NO ÔNIBUS ---&gt; AREQUIPA 19:00 X ICA 10:00                                                                                               </t>
  </si>
  <si>
    <t>Duração: 16:00</t>
  </si>
  <si>
    <t>DORMIMOS NO ÔNIBUS                                                                                                                                                                                                 SAN PEDRO 19:30 ---&gt; CALAMA 21:00                                                                                                                                                               CALAMA 22:15 ---&gt; ARICA 7:00</t>
  </si>
  <si>
    <t>PARIWANA HOSTEL</t>
  </si>
  <si>
    <t>Calle Mesón de la Estrella 136 (Frente al teatro Municipal del Cusco)</t>
  </si>
  <si>
    <t>HOSTEL SUPERTRAMP</t>
  </si>
  <si>
    <t>Duração: 07:00</t>
  </si>
  <si>
    <t xml:space="preserve">DORMIMOS NO ÔNIBUS ---&gt; ICA 22:00 X CUSCO 14:00                                                                                            </t>
  </si>
  <si>
    <t xml:space="preserve">DORMIMOS NO ÔNIBUS ---&gt;  CUSCO 22:00 X PUNO 5:00                                                                                   </t>
  </si>
  <si>
    <t>EL MIRADOR HOTEL</t>
  </si>
  <si>
    <t>HOSTELLING INTERNATIONAL ---&gt; AEROPORTO</t>
  </si>
  <si>
    <t xml:space="preserve">SANTA CRUZ </t>
  </si>
  <si>
    <t>HOSTELLING INTERNATIONAL</t>
  </si>
  <si>
    <t>TOTAL DÓLAR:</t>
  </si>
  <si>
    <t>TOTAL PESOS:</t>
  </si>
  <si>
    <t>TOTAL SOLES:</t>
  </si>
  <si>
    <t>TOTAL BOLIVIANOS:</t>
  </si>
  <si>
    <t>BANANA'S</t>
  </si>
  <si>
    <t>ISLA DEL SOL (parte sul) 10:30 ---&gt; COPACABANA 12:00</t>
  </si>
  <si>
    <r>
      <t xml:space="preserve">Chegamos em Copacabana por volta das 17h. Vamos procurar </t>
    </r>
    <r>
      <rPr>
        <b/>
        <sz val="11"/>
        <color theme="1"/>
        <rFont val="Calibri"/>
        <family val="2"/>
        <scheme val="minor"/>
      </rPr>
      <t>nosso hostel.</t>
    </r>
    <r>
      <rPr>
        <sz val="11"/>
        <color theme="1"/>
        <rFont val="Calibri"/>
        <family val="2"/>
        <scheme val="minor"/>
      </rPr>
      <t xml:space="preserve"> Jantamos e conhecemos Copacabana à noite.            </t>
    </r>
    <r>
      <rPr>
        <b/>
        <sz val="11"/>
        <color theme="1"/>
        <rFont val="Calibri"/>
        <family val="2"/>
        <scheme val="minor"/>
      </rPr>
      <t xml:space="preserve">FECHAMOS O PASSEIO PARA ISLA DEL SOL EM AGÊNCIA DE TURISMO + A PASSAGEM PARA LA PAZ PRO DIA 19/4 ÀS 13:30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IMPORTANTE: ARRUMAR MOCHILA DE ATAQUE, POIS OS MOCHILÕES FICARÃO NO HOSTEL.</t>
    </r>
  </si>
  <si>
    <t>COPACABANA 13:30 ---&gt; LA PAZ 17:30</t>
  </si>
  <si>
    <t>Acordamos tarde, tomamos café e vamos para rodoviária pegar o ônibus de La Paz às 17:00 para Santa Cruz de la Sierra.</t>
  </si>
  <si>
    <t>Chegamos em Santa Cruz por volta das 11:00 da manhã. Procuramos um hostel e vamos conhecer Santa Cruz!</t>
  </si>
  <si>
    <t>LA PAZ 17:00 ---&gt; SANTA CRUZ DE LA SIERRA 11:00</t>
  </si>
  <si>
    <t>RODOVIÁRIA LA PAZ 17:50 ---&gt; HOSTEL WILD ROVER 18:20</t>
  </si>
  <si>
    <t>Guia: 20,00</t>
  </si>
  <si>
    <t>Downhill pela estrada de la muerte</t>
  </si>
  <si>
    <t>Chacaltaya + Valle de la Luna (LEVAR LANCHE + BISCOITOS)</t>
  </si>
  <si>
    <t xml:space="preserve">Ignacio Carrera Pinto 633 1410000 </t>
  </si>
  <si>
    <t>Calle Ugarte 111 - Arequipa, Peru
International (51) 54 212830
Local 212830</t>
  </si>
  <si>
    <t>Calle Ángela de Perotti s/n, Huacachina</t>
  </si>
  <si>
    <t>Calle Chaskatika, Barrio Las Orquideas, Plaza de la Cultura</t>
  </si>
  <si>
    <t>Calle Comercio 1476, La Paz, Bolivia
International (591)2 2116903
Local 2116903</t>
  </si>
  <si>
    <t>Av. Busch y Av. Costanera, Lago Titicaca, Copacabana</t>
  </si>
  <si>
    <t>INTI KALA</t>
  </si>
  <si>
    <t>Yumani, Isla del Sol, Bolívia</t>
  </si>
  <si>
    <t xml:space="preserve">DORMIMOS NO ÔNIBUS ---&gt;  LA PAZ 17:00 X SANTA CRUZ DE LA SIERRA 11:00                                                                                   </t>
  </si>
  <si>
    <t>Duração: 18:00</t>
  </si>
  <si>
    <t>TOTAL EM PESOS:</t>
  </si>
  <si>
    <t>TOTAL EM BOLIVIANO:</t>
  </si>
  <si>
    <t>TOTAL EM SOLES:</t>
  </si>
  <si>
    <t>Passeio de 1 dia pelos Canyon de Colca</t>
  </si>
  <si>
    <t>TOTAL GERAL:</t>
  </si>
  <si>
    <t xml:space="preserve">BOLIVIANO      </t>
  </si>
  <si>
    <t xml:space="preserve">PESO                     </t>
  </si>
  <si>
    <t xml:space="preserve">NOVO SOL         </t>
  </si>
  <si>
    <t xml:space="preserve">Machu Picchu </t>
  </si>
  <si>
    <t>Águas Calientes</t>
  </si>
  <si>
    <t>Passeios</t>
  </si>
  <si>
    <t>Extras</t>
  </si>
  <si>
    <t>BRASIL</t>
  </si>
  <si>
    <t>PRECISAMOS LEVAR:</t>
  </si>
  <si>
    <t>JÁ ESTÁ PAGO:</t>
  </si>
  <si>
    <t>PRECISAMOS TROCAR</t>
  </si>
  <si>
    <t xml:space="preserve">La Paz </t>
  </si>
  <si>
    <t xml:space="preserve">Santa Cruz </t>
  </si>
  <si>
    <t>Valle de la muerte</t>
  </si>
  <si>
    <r>
      <t xml:space="preserve">Saindo de Arequipa às 19h chegamos em ICA às 10h.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VAMOS DIRETO PARA O GUICHÊ DA CRUZ DEL SUR COMPRAR AS PASAGENS PARA CUSCO PRO DIA 11/4 ÀS 22:00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Pegamos um táxi da Rodoviária até Huacachica - Hostel Casa de Arena (10min)                                                                                         Fechamos o passeio de Buggy e Sandboard no próprio Hotel para às 16h do mesmo dia.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Na volta do passeio de Buggy, fechamos o passeio para as Islas Ballestas + Reserva Nacional de Paracas para o dia 11/4 em uma agência de turismo que fica na mesma rua do nosso hotel.</t>
    </r>
  </si>
  <si>
    <t>Assim que chegarmos do passeio, vamos pra rodoviária comprar passagem pro dia seguinte para Calama às 19:30</t>
  </si>
  <si>
    <r>
      <t xml:space="preserve">Acordamos às 5h - Van sai às 6h </t>
    </r>
    <r>
      <rPr>
        <b/>
        <sz val="11"/>
        <color theme="1"/>
        <rFont val="Calibri"/>
        <family val="2"/>
        <scheme val="minor"/>
      </rPr>
      <t xml:space="preserve">(dia da trilha da hidrelétrica)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Parada para o café da manhã às 8h. Próxima parada às 13h para o almoço.                                                                                                            A van dos deixa na hidrelátrica de Santa Teresa e </t>
    </r>
    <r>
      <rPr>
        <b/>
        <sz val="11"/>
        <color theme="1"/>
        <rFont val="Calibri"/>
        <family val="2"/>
        <scheme val="minor"/>
      </rPr>
      <t xml:space="preserve">iniciamos a trilha para AC por volta das 13:40   </t>
    </r>
  </si>
  <si>
    <r>
      <t xml:space="preserve">Dia de voltar para Cusco e ir para Puno! Acordamos um pouco mais tarde (8:00) \o/, tomamos café da manhã e já vamos pra Hidrelétrica porque a van é pontual (13:30) e não espera ninguém! Chegamos é Cusco por volta das 21h.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Pegamos nossos Mochilões no Pariwana (a gente tenta pedir pra tomar banho antes de ir pra Rodoviária).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Pegamos um táxi até a rodoviária e pegamos o ônibus pra Puno às 22h.</t>
    </r>
  </si>
  <si>
    <t>SE DECIDIRMOS FICAR MAIS UM DIA EM CUSCO, BASTA SEGUIRMOS EXATAMENTE O MESMO ROTEIRO, ADIANTANDO AS DATAS EM 1 DIA.                                                                                                                                                             NO CASO SAIRÍAMOS DE CUSCO NO DIA 17/4 E CHEGARÍAMOS EM PUNO DIA 18/4</t>
  </si>
  <si>
    <r>
      <t xml:space="preserve">Chegamos em La Paz às 17:30 e </t>
    </r>
    <r>
      <rPr>
        <b/>
        <sz val="11"/>
        <color theme="1"/>
        <rFont val="Calibri"/>
        <family val="2"/>
        <scheme val="minor"/>
      </rPr>
      <t>COMPRAMOS AS PASSAGENS PARA SANTA CRUZ PRO DIA 22/4 ÀS 17H</t>
    </r>
    <r>
      <rPr>
        <sz val="11"/>
        <color theme="1"/>
        <rFont val="Calibri"/>
        <family val="2"/>
        <scheme val="minor"/>
      </rPr>
      <t xml:space="preserve">                                                           Pegamos um táxi pro </t>
    </r>
    <r>
      <rPr>
        <b/>
        <sz val="11"/>
        <color theme="1"/>
        <rFont val="Calibri"/>
        <family val="2"/>
        <scheme val="minor"/>
      </rPr>
      <t xml:space="preserve">nosso hostel.                                                                                                                                                                                   ASSIM QUE CHEGAR PROCURAR UMA AGÊNCIA PARA FECHAR OS PASSEIOS DOS OUTROS DIAS!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>1- Chacaltaya + Valle de la Luna (20/4 - 90,00 bolivianos)                                                                                                                                                        2- Downhill (21/4 - 400,00 bolivianos)                                                                                                                                                                            Depois que fechar os passeios, jantar e conhecer a cidade!</t>
    </r>
  </si>
  <si>
    <r>
      <t xml:space="preserve">Chegamos em Arica por volta das 7:00 da manhã. Tomamos café na rodoviária.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Tem uma praia a 15 minutos da rodoviária (podemos ver o nascer do sol lá).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Temos duas opções para chegar em Tacna (Peru - vamos passar pela imigração):                                                                                                                                                                A- ÔNIBUS: 2.000 pesos por pessoa                                                                                                                                                                                            B- TÁXI DE DENTRO DA ESTAÇÃO: 3.000 pesos por pessoa para 5 passageiros (os taxistas esperam encher os 5 passageiros - temos que esperar numa fila).                                                                                                                                                                                                                                                                                    AMBAS AS OPÇÕES PRECISAMOS PAGAR TAXA DE EMBARQUE DE 300,00 PESOS POR PESSOA </t>
    </r>
    <r>
      <rPr>
        <b/>
        <sz val="11"/>
        <color theme="1"/>
        <rFont val="Calibri"/>
        <family val="2"/>
        <scheme val="minor"/>
      </rPr>
      <t>(optar pelo táxi)</t>
    </r>
  </si>
  <si>
    <r>
      <t xml:space="preserve">Chegamos em Cusco às 14h, </t>
    </r>
    <r>
      <rPr>
        <b/>
        <sz val="11"/>
        <color theme="1"/>
        <rFont val="Calibri"/>
        <family val="2"/>
        <scheme val="minor"/>
      </rPr>
      <t>COMPRAMOS LOGO AS PASSAGENS PARA PUNO PARA O DIA 16/4 OU 17/4 ÀS 22H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(VER SE TEM ÔNIBUS DE CUSCO PRA COPACABANA DIRETO)                                                   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Pegamos táxi </t>
    </r>
    <r>
      <rPr>
        <b/>
        <sz val="11"/>
        <color theme="1"/>
        <rFont val="Calibri"/>
        <family val="2"/>
        <scheme val="minor"/>
      </rPr>
      <t>FORA DO TERMINAL para o hostel Pariwana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Procuramos uma agência para fechar os passeios:                                                                                                                                                               1- Valle Sagrado de los Incas pro dia 13/4  (23,00 soles - guia + transporte)                                                                                                                                                                                2- Van para deixar a gente na Hidrelétrica de Santa Tereza para fazermos a trilha até AC pro dia 14/4 (70,00)                                                                                                                                                                                                                                                                3- Guia para Macchu Picchu pro dia 15/4                                                                                                                                                                                                              4- Ver quanto é o passeio pelo City Tour pro dia 17/4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(DECIDIR SE VAMOS FICAR MAIS UM DIA EM CUSCO)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Ir na "Prefeitura" de Cusco e TROCAR NOSSOS BILHETES DE MACCHU PICCHU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Depois que fecharmos todos os passeios, almoçamos e saímos para conhecer Cusco à noite!                                                                               </t>
    </r>
  </si>
  <si>
    <r>
      <t>Acordamos às 7h - Van sai às 8h</t>
    </r>
    <r>
      <rPr>
        <b/>
        <sz val="11"/>
        <color theme="1"/>
        <rFont val="Calibri"/>
        <family val="2"/>
        <scheme val="minor"/>
      </rPr>
      <t xml:space="preserve"> (Valle Sagrado de los Incas)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Comprar Boleto Turístico em Pisaq (primeira parada)                                                                                                                                                  Pisaq (foto com a Lhama por 2,00 soles), Sítio Arqueológico de Pisaq, Povoado de Urubanda (almoço não incluído no pacote), Ollantaytambo, Chinchero.                                                                                                                                                                                                                                                                            Chegamos em Cusco por volta das 19h, jantamos e conhecemos mais de Cusco!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IMPORTANTE: Deixar a mochila de ataque arrumada com tudo que vamos precisar para os 2 dias em Macchu Picchu, pois os mochilões ficarão guardados no Hotel Pariwana.                                                                          </t>
    </r>
  </si>
  <si>
    <r>
      <t xml:space="preserve">Acordamos 7:00 - Pegamos o barco às 8:30 (DEIXAMOS OS MOCHILÕES NO HOSTEL).                                                                                                               Descemos no lado norte (fazemos um walking tour com um guia) e vamos descendo até o lado sul.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Chegando no lado sul, fechamos um hostel com visual para o mar pra ver o pôr e o nascer do sol.</t>
    </r>
  </si>
  <si>
    <t>Pegamos o barco na parte sul da Ilha às 10:30 e chegamos em Copacabana por volta das 12h.                                                                                              Pegamos os mochilões no hostel e vamos para Rodoviária pegar o ônibus das 13:30 para La Paz.</t>
  </si>
  <si>
    <t>AMASZONAS</t>
  </si>
  <si>
    <t>VALOR DO GUIA (20,00)</t>
  </si>
  <si>
    <t>3.295,00 BOLIVIANOS</t>
  </si>
  <si>
    <t>134.0004,00 PESOS</t>
  </si>
  <si>
    <t>1.583,00 SOLES</t>
  </si>
  <si>
    <t>Av. Angela de Perotti S/N Balneario de Huacachina</t>
  </si>
  <si>
    <t>Logo quando você chega em SPA, você é deixado na área de estacionamento da cidade. Lá mesmo você se informa sobre a rua Ignacio Carrera Pinto (fica em frente à área do estacionamento). É nessa rua que você vai seguir até o Towanda, caminhando uns 10 minutos. Você segue por ela, vai passar por um trevinho (uma mini-praça), continua seguindo por ela (lado esquerdo), ela vai sair de chão de terra batida pra chão de paralelepípedo (inclusive à sua esquerda nessa parte é onde ficam os restaurantes que comi com preços super em conta, desconhecidos pela maioria dos viajantes), aí você continua seguindo pela mesma rua, vai passar pela escola da cidade à sua direita, continua seguindo, aí vai chegar numa bifurcação, e você continua seguindo pela esquerda. Logo a frente você acha a entrada do Towanda (como eu disse, um hostel bem simples).</t>
  </si>
  <si>
    <r>
      <t>Chegamos em Puno às 5:00.                                                                                                                                                                                           Fechamos o passeio para UROS na rodoviária com os cambistas mesmo (50,00 soles). Passeio começa às 7:00.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VER QUE HORAS VOLTAMOS DE UROS POIS A FRONTEIRA DE PUNO FECHA ÀS 17H.                                                                              Talvez tenhamos que cortar UROS por causa do nosso tempo curto!                                                                                                                                                 ANTES DE FECHAR O PASSEIO VER O HORÁRIO DO ÔNIBUS PARA COPACABANA E COMPRAR!!!                                                                 VER ONDE PODEMOS DEIXAR OS MOCHILÕES (VER SE TEM LOCKER NA RODOVIÁRIA).                                                                                                              </t>
    </r>
  </si>
  <si>
    <t>6 DE OCTUBRE (sem parar em Potosí)</t>
  </si>
  <si>
    <r>
      <t xml:space="preserve">RODOVIÁRIA SUCRE 20:30 ---&gt; RODOVIÁRIA UYUNI 7:00                                                                                                                                                     SE A AGÊNCIA TIVER FECHADA, COMPRAR COM CAMBISTA.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TOMAR ASPIRINA E DIAMOX ANTES DE IR PRO UYUNI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ASSIM QUE COMPRAR A PASSAGEM, TENTAR MANDAR EMAIL PARA ESMERALDA TOUR DIZENDO O HORÁRIO QUE VAMOS CHEGAR EM UYUNI.</t>
    </r>
  </si>
  <si>
    <t>MATTY HOSTEL</t>
  </si>
  <si>
    <t>Toconao 459, Región de Antofagasta</t>
  </si>
  <si>
    <t>Dona Maria - Towanda Hostel     OU                          Turismo Kaulles (Magaly)</t>
  </si>
  <si>
    <t>Free City Tour</t>
  </si>
  <si>
    <t>HOSTEL JODANGA</t>
  </si>
</sst>
</file>

<file path=xl/styles.xml><?xml version="1.0" encoding="utf-8"?>
<styleSheet xmlns="http://schemas.openxmlformats.org/spreadsheetml/2006/main">
  <numFmts count="10">
    <numFmt numFmtId="164" formatCode="_(&quot;$&quot;* #,##0.00_);_(&quot;$&quot;* \(#,##0.00\);_(&quot;$&quot;* &quot;-&quot;??_);_(@_)"/>
    <numFmt numFmtId="165" formatCode="_-[$£-809]* #,##0.00_-;\-[$£-809]* #,##0.00_-;_-[$£-809]* &quot;-&quot;??_-;_-@_-"/>
    <numFmt numFmtId="166" formatCode="_([$$-409]* #,##0.00_);_([$$-409]* \(#,##0.00\);_([$$-409]* &quot;-&quot;??_);_(@_)"/>
    <numFmt numFmtId="167" formatCode="m/d;@"/>
    <numFmt numFmtId="168" formatCode="[$-416]d\-mmm;@"/>
    <numFmt numFmtId="169" formatCode="_-[$R$-416]\ * #,##0.00_-;\-[$R$-416]\ * #,##0.00_-;_-[$R$-416]\ * &quot;-&quot;??_-;_-@_-"/>
    <numFmt numFmtId="170" formatCode="_-[$$b-400A]\ * #,##0.00_ ;_-[$$b-400A]\ * \-#,##0.00\ ;_-[$$b-400A]\ * &quot;-&quot;??_ ;_-@_ "/>
    <numFmt numFmtId="171" formatCode="_-[$$-340A]\ * #,##0.00_-;\-[$$-340A]\ * #,##0.00_-;_-[$$-340A]\ * &quot;-&quot;??_-;_-@_-"/>
    <numFmt numFmtId="172" formatCode="_ [$S/.-280A]\ * #,##0.00_ ;_ [$S/.-280A]\ * \-#,##0.00_ ;_ [$S/.-280A]\ * &quot;-&quot;??_ ;_ @_ "/>
    <numFmt numFmtId="173" formatCode="_-[$$-409]* #,##0.00_ ;_-[$$-409]* \-#,##0.00\ ;_-[$$-409]* &quot;-&quot;??_ ;_-@_ 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444444"/>
      <name val="Calibri"/>
      <family val="2"/>
      <scheme val="minor"/>
    </font>
    <font>
      <b/>
      <sz val="11.5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</cellStyleXfs>
  <cellXfs count="30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2" borderId="0" xfId="0" applyNumberFormat="1" applyFill="1" applyAlignment="1">
      <alignment horizontal="center" vertical="center"/>
    </xf>
    <xf numFmtId="164" fontId="3" fillId="2" borderId="1" xfId="2" applyFont="1" applyFill="1" applyBorder="1" applyAlignment="1">
      <alignment horizontal="center" vertical="center" wrapText="1"/>
    </xf>
    <xf numFmtId="164" fontId="0" fillId="2" borderId="1" xfId="2" applyFont="1" applyFill="1" applyBorder="1" applyAlignment="1">
      <alignment vertical="center"/>
    </xf>
    <xf numFmtId="164" fontId="0" fillId="0" borderId="0" xfId="2" applyFont="1" applyAlignment="1">
      <alignment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6" fontId="0" fillId="2" borderId="1" xfId="0" applyNumberFormat="1" applyFill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7" fontId="0" fillId="2" borderId="0" xfId="0" applyNumberFormat="1" applyFill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7" fontId="1" fillId="2" borderId="1" xfId="0" applyNumberFormat="1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13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68" fontId="0" fillId="2" borderId="1" xfId="0" applyNumberFormat="1" applyFill="1" applyBorder="1" applyAlignment="1">
      <alignment horizontal="center" vertical="center"/>
    </xf>
    <xf numFmtId="168" fontId="0" fillId="2" borderId="12" xfId="0" applyNumberFormat="1" applyFill="1" applyBorder="1" applyAlignment="1">
      <alignment horizontal="center" vertical="center"/>
    </xf>
    <xf numFmtId="169" fontId="0" fillId="2" borderId="1" xfId="2" applyNumberFormat="1" applyFont="1" applyFill="1" applyBorder="1" applyAlignment="1">
      <alignment vertical="center"/>
    </xf>
    <xf numFmtId="0" fontId="0" fillId="5" borderId="1" xfId="0" applyFill="1" applyBorder="1" applyAlignment="1">
      <alignment horizontal="center" vertical="center" wrapText="1"/>
    </xf>
    <xf numFmtId="170" fontId="0" fillId="2" borderId="1" xfId="2" applyNumberFormat="1" applyFont="1" applyFill="1" applyBorder="1" applyAlignment="1">
      <alignment vertical="center"/>
    </xf>
    <xf numFmtId="170" fontId="0" fillId="2" borderId="2" xfId="2" applyNumberFormat="1" applyFont="1" applyFill="1" applyBorder="1" applyAlignment="1">
      <alignment vertical="center"/>
    </xf>
    <xf numFmtId="171" fontId="0" fillId="2" borderId="4" xfId="2" applyNumberFormat="1" applyFont="1" applyFill="1" applyBorder="1" applyAlignment="1">
      <alignment vertical="center"/>
    </xf>
    <xf numFmtId="172" fontId="0" fillId="2" borderId="1" xfId="2" applyNumberFormat="1" applyFont="1" applyFill="1" applyBorder="1" applyAlignment="1">
      <alignment vertical="center"/>
    </xf>
    <xf numFmtId="0" fontId="0" fillId="2" borderId="28" xfId="0" applyFill="1" applyBorder="1" applyAlignment="1">
      <alignment horizontal="center" vertical="center" wrapText="1"/>
    </xf>
    <xf numFmtId="168" fontId="0" fillId="2" borderId="4" xfId="0" applyNumberForma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 wrapText="1"/>
    </xf>
    <xf numFmtId="168" fontId="0" fillId="2" borderId="2" xfId="0" applyNumberFormat="1" applyFill="1" applyBorder="1" applyAlignment="1">
      <alignment horizontal="center" vertical="center"/>
    </xf>
    <xf numFmtId="168" fontId="0" fillId="2" borderId="4" xfId="0" applyNumberForma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167" fontId="1" fillId="2" borderId="10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73" fontId="0" fillId="2" borderId="1" xfId="2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8" fontId="0" fillId="2" borderId="4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0" xfId="1" applyFont="1" applyFill="1" applyAlignment="1" applyProtection="1">
      <alignment horizontal="center" vertical="center" wrapText="1"/>
    </xf>
    <xf numFmtId="0" fontId="0" fillId="2" borderId="4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NumberFormat="1" applyBorder="1" applyAlignment="1">
      <alignment horizontal="center" vertical="center"/>
    </xf>
    <xf numFmtId="0" fontId="0" fillId="4" borderId="0" xfId="0" applyFill="1" applyAlignment="1">
      <alignment horizontal="center"/>
    </xf>
    <xf numFmtId="167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167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7" borderId="0" xfId="0" applyFill="1" applyAlignment="1">
      <alignment horizontal="center"/>
    </xf>
    <xf numFmtId="167" fontId="0" fillId="7" borderId="0" xfId="0" applyNumberForma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8" borderId="0" xfId="0" applyFill="1" applyAlignment="1">
      <alignment horizontal="center"/>
    </xf>
    <xf numFmtId="167" fontId="0" fillId="8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172" fontId="0" fillId="2" borderId="6" xfId="2" applyNumberFormat="1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 wrapText="1"/>
    </xf>
    <xf numFmtId="168" fontId="0" fillId="2" borderId="1" xfId="0" applyNumberFormat="1" applyFill="1" applyBorder="1" applyAlignment="1">
      <alignment horizontal="center" vertical="center"/>
    </xf>
    <xf numFmtId="0" fontId="0" fillId="3" borderId="1" xfId="0" applyFill="1" applyBorder="1"/>
    <xf numFmtId="173" fontId="0" fillId="4" borderId="0" xfId="0" applyNumberFormat="1" applyFill="1" applyAlignment="1">
      <alignment horizontal="center" vertical="center"/>
    </xf>
    <xf numFmtId="166" fontId="1" fillId="4" borderId="0" xfId="0" applyNumberFormat="1" applyFont="1" applyFill="1" applyAlignment="1">
      <alignment horizontal="center" vertical="center"/>
    </xf>
    <xf numFmtId="172" fontId="1" fillId="7" borderId="0" xfId="0" applyNumberFormat="1" applyFont="1" applyFill="1" applyAlignment="1">
      <alignment horizontal="center" vertical="center"/>
    </xf>
    <xf numFmtId="170" fontId="1" fillId="8" borderId="0" xfId="0" applyNumberFormat="1" applyFont="1" applyFill="1" applyAlignment="1">
      <alignment horizontal="center" vertical="center"/>
    </xf>
    <xf numFmtId="166" fontId="1" fillId="3" borderId="9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horizontal="right"/>
    </xf>
    <xf numFmtId="0" fontId="1" fillId="7" borderId="0" xfId="0" applyFont="1" applyFill="1" applyAlignment="1">
      <alignment horizontal="right"/>
    </xf>
    <xf numFmtId="0" fontId="1" fillId="8" borderId="0" xfId="0" applyFont="1" applyFill="1" applyAlignment="1">
      <alignment horizontal="right"/>
    </xf>
    <xf numFmtId="170" fontId="0" fillId="7" borderId="1" xfId="2" applyNumberFormat="1" applyFont="1" applyFill="1" applyBorder="1" applyAlignment="1">
      <alignment vertical="center"/>
    </xf>
    <xf numFmtId="164" fontId="1" fillId="4" borderId="1" xfId="2" applyFont="1" applyFill="1" applyBorder="1" applyAlignment="1">
      <alignment vertical="center"/>
    </xf>
    <xf numFmtId="164" fontId="0" fillId="7" borderId="1" xfId="2" applyFont="1" applyFill="1" applyBorder="1" applyAlignment="1">
      <alignment vertical="center"/>
    </xf>
    <xf numFmtId="172" fontId="0" fillId="7" borderId="1" xfId="2" applyNumberFormat="1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164" fontId="2" fillId="3" borderId="0" xfId="2" applyFont="1" applyFill="1" applyAlignment="1">
      <alignment horizontal="right" vertical="center"/>
    </xf>
    <xf numFmtId="0" fontId="0" fillId="0" borderId="2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173" fontId="0" fillId="7" borderId="0" xfId="0" applyNumberFormat="1" applyFill="1" applyAlignment="1">
      <alignment horizontal="center" vertical="center"/>
    </xf>
    <xf numFmtId="173" fontId="0" fillId="8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/>
    </xf>
    <xf numFmtId="165" fontId="1" fillId="2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73" fontId="0" fillId="2" borderId="1" xfId="0" applyNumberFormat="1" applyFont="1" applyFill="1" applyBorder="1" applyAlignment="1">
      <alignment horizontal="center" vertical="center"/>
    </xf>
    <xf numFmtId="173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9" fillId="4" borderId="36" xfId="0" applyFont="1" applyFill="1" applyBorder="1" applyAlignment="1">
      <alignment horizontal="right" vertical="center" wrapText="1"/>
    </xf>
    <xf numFmtId="0" fontId="9" fillId="4" borderId="37" xfId="0" applyFont="1" applyFill="1" applyBorder="1" applyAlignment="1">
      <alignment horizontal="center" vertical="center"/>
    </xf>
    <xf numFmtId="173" fontId="1" fillId="0" borderId="1" xfId="0" applyNumberFormat="1" applyFont="1" applyBorder="1" applyAlignment="1">
      <alignment horizontal="center" vertical="center"/>
    </xf>
    <xf numFmtId="173" fontId="9" fillId="4" borderId="37" xfId="0" applyNumberFormat="1" applyFont="1" applyFill="1" applyBorder="1" applyAlignment="1">
      <alignment vertical="center" wrapText="1"/>
    </xf>
    <xf numFmtId="173" fontId="0" fillId="0" borderId="0" xfId="0" applyNumberFormat="1"/>
    <xf numFmtId="170" fontId="0" fillId="7" borderId="2" xfId="2" applyNumberFormat="1" applyFont="1" applyFill="1" applyBorder="1" applyAlignment="1">
      <alignment vertical="center"/>
    </xf>
    <xf numFmtId="171" fontId="0" fillId="7" borderId="4" xfId="2" applyNumberFormat="1" applyFont="1" applyFill="1" applyBorder="1" applyAlignment="1">
      <alignment vertical="center"/>
    </xf>
    <xf numFmtId="172" fontId="0" fillId="7" borderId="4" xfId="2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73" fontId="0" fillId="0" borderId="0" xfId="0" applyNumberFormat="1" applyAlignment="1">
      <alignment vertical="center"/>
    </xf>
    <xf numFmtId="173" fontId="9" fillId="7" borderId="0" xfId="0" applyNumberFormat="1" applyFont="1" applyFill="1" applyAlignment="1">
      <alignment vertical="center"/>
    </xf>
    <xf numFmtId="173" fontId="9" fillId="3" borderId="0" xfId="0" applyNumberFormat="1" applyFont="1" applyFill="1" applyAlignment="1">
      <alignment vertical="center"/>
    </xf>
    <xf numFmtId="173" fontId="9" fillId="4" borderId="39" xfId="0" applyNumberFormat="1" applyFont="1" applyFill="1" applyBorder="1" applyAlignment="1">
      <alignment vertical="center" wrapText="1"/>
    </xf>
    <xf numFmtId="165" fontId="9" fillId="3" borderId="0" xfId="0" applyNumberFormat="1" applyFont="1" applyFill="1" applyAlignment="1">
      <alignment horizontal="right" vertical="center"/>
    </xf>
    <xf numFmtId="165" fontId="9" fillId="7" borderId="0" xfId="0" applyNumberFormat="1" applyFont="1" applyFill="1" applyAlignment="1">
      <alignment horizontal="right" vertical="center"/>
    </xf>
    <xf numFmtId="0" fontId="1" fillId="3" borderId="5" xfId="0" applyFont="1" applyFill="1" applyBorder="1" applyAlignment="1">
      <alignment vertical="center"/>
    </xf>
    <xf numFmtId="173" fontId="9" fillId="5" borderId="8" xfId="0" applyNumberFormat="1" applyFont="1" applyFill="1" applyBorder="1" applyAlignment="1">
      <alignment horizontal="right" vertical="center" wrapText="1"/>
    </xf>
    <xf numFmtId="173" fontId="9" fillId="5" borderId="9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168" fontId="0" fillId="2" borderId="1" xfId="0" applyNumberForma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73" fontId="0" fillId="0" borderId="2" xfId="0" applyNumberFormat="1" applyFont="1" applyBorder="1" applyAlignment="1">
      <alignment horizontal="center" vertical="center" wrapText="1"/>
    </xf>
    <xf numFmtId="173" fontId="0" fillId="0" borderId="3" xfId="0" applyNumberFormat="1" applyFont="1" applyBorder="1" applyAlignment="1">
      <alignment horizontal="center" vertical="center" wrapText="1"/>
    </xf>
    <xf numFmtId="173" fontId="0" fillId="0" borderId="4" xfId="0" applyNumberFormat="1" applyFont="1" applyBorder="1" applyAlignment="1">
      <alignment horizontal="center" vertical="center" wrapText="1"/>
    </xf>
    <xf numFmtId="173" fontId="0" fillId="0" borderId="2" xfId="0" applyNumberFormat="1" applyFont="1" applyBorder="1" applyAlignment="1">
      <alignment horizontal="center" vertical="center"/>
    </xf>
    <xf numFmtId="173" fontId="0" fillId="0" borderId="3" xfId="0" applyNumberFormat="1" applyFont="1" applyBorder="1" applyAlignment="1">
      <alignment horizontal="center" vertical="center"/>
    </xf>
    <xf numFmtId="173" fontId="0" fillId="0" borderId="4" xfId="0" applyNumberFormat="1" applyFont="1" applyBorder="1" applyAlignment="1">
      <alignment horizontal="center" vertical="center"/>
    </xf>
    <xf numFmtId="165" fontId="9" fillId="7" borderId="0" xfId="0" applyNumberFormat="1" applyFont="1" applyFill="1" applyAlignment="1">
      <alignment horizontal="right" vertical="center"/>
    </xf>
    <xf numFmtId="173" fontId="0" fillId="0" borderId="1" xfId="0" applyNumberFormat="1" applyFont="1" applyBorder="1" applyAlignment="1">
      <alignment horizontal="center" vertical="center" wrapText="1"/>
    </xf>
    <xf numFmtId="173" fontId="0" fillId="0" borderId="1" xfId="0" applyNumberFormat="1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73" fontId="0" fillId="0" borderId="2" xfId="0" applyNumberFormat="1" applyBorder="1" applyAlignment="1">
      <alignment horizontal="center" vertical="center"/>
    </xf>
    <xf numFmtId="173" fontId="0" fillId="0" borderId="38" xfId="0" applyNumberFormat="1" applyFont="1" applyBorder="1" applyAlignment="1">
      <alignment horizontal="center" vertical="center"/>
    </xf>
    <xf numFmtId="165" fontId="9" fillId="3" borderId="0" xfId="0" applyNumberFormat="1" applyFont="1" applyFill="1" applyAlignment="1">
      <alignment horizontal="right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73" fontId="0" fillId="2" borderId="2" xfId="0" applyNumberFormat="1" applyFont="1" applyFill="1" applyBorder="1" applyAlignment="1">
      <alignment horizontal="center" vertical="center"/>
    </xf>
    <xf numFmtId="173" fontId="0" fillId="2" borderId="3" xfId="0" applyNumberFormat="1" applyFont="1" applyFill="1" applyBorder="1" applyAlignment="1">
      <alignment horizontal="center" vertical="center"/>
    </xf>
    <xf numFmtId="173" fontId="0" fillId="2" borderId="4" xfId="0" applyNumberFormat="1" applyFont="1" applyFill="1" applyBorder="1" applyAlignment="1">
      <alignment horizontal="center" vertical="center"/>
    </xf>
    <xf numFmtId="173" fontId="0" fillId="2" borderId="2" xfId="0" applyNumberFormat="1" applyFont="1" applyFill="1" applyBorder="1" applyAlignment="1">
      <alignment horizontal="center" vertical="center" wrapText="1"/>
    </xf>
    <xf numFmtId="173" fontId="0" fillId="2" borderId="3" xfId="0" applyNumberFormat="1" applyFont="1" applyFill="1" applyBorder="1" applyAlignment="1">
      <alignment horizontal="center" vertical="center" wrapText="1"/>
    </xf>
    <xf numFmtId="173" fontId="0" fillId="2" borderId="4" xfId="0" applyNumberFormat="1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right" vertical="center" wrapText="1"/>
    </xf>
    <xf numFmtId="0" fontId="1" fillId="7" borderId="6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7" borderId="11" xfId="0" applyFont="1" applyFill="1" applyBorder="1" applyAlignment="1">
      <alignment horizontal="right" vertical="center" wrapText="1"/>
    </xf>
    <xf numFmtId="0" fontId="1" fillId="7" borderId="13" xfId="0" applyFont="1" applyFill="1" applyBorder="1" applyAlignment="1">
      <alignment horizontal="right" vertical="center" wrapText="1"/>
    </xf>
    <xf numFmtId="0" fontId="1" fillId="4" borderId="5" xfId="0" applyFont="1" applyFill="1" applyBorder="1" applyAlignment="1">
      <alignment horizontal="right" vertical="center" wrapText="1"/>
    </xf>
    <xf numFmtId="0" fontId="1" fillId="4" borderId="6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170" fontId="0" fillId="2" borderId="2" xfId="2" applyNumberFormat="1" applyFont="1" applyFill="1" applyBorder="1" applyAlignment="1">
      <alignment horizontal="center" vertical="center"/>
    </xf>
    <xf numFmtId="170" fontId="0" fillId="2" borderId="3" xfId="2" applyNumberFormat="1" applyFont="1" applyFill="1" applyBorder="1" applyAlignment="1">
      <alignment horizontal="center" vertical="center"/>
    </xf>
    <xf numFmtId="170" fontId="0" fillId="2" borderId="4" xfId="2" applyNumberFormat="1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168" fontId="0" fillId="2" borderId="2" xfId="0" applyNumberFormat="1" applyFill="1" applyBorder="1" applyAlignment="1">
      <alignment horizontal="center" vertical="center"/>
    </xf>
    <xf numFmtId="168" fontId="0" fillId="2" borderId="3" xfId="0" applyNumberFormat="1" applyFill="1" applyBorder="1" applyAlignment="1">
      <alignment horizontal="center" vertical="center"/>
    </xf>
    <xf numFmtId="168" fontId="0" fillId="2" borderId="4" xfId="0" applyNumberForma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/>
    </xf>
    <xf numFmtId="14" fontId="0" fillId="2" borderId="4" xfId="0" applyNumberForma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 vertical="center"/>
    </xf>
    <xf numFmtId="0" fontId="0" fillId="2" borderId="4" xfId="0" applyNumberFormat="1" applyFill="1" applyBorder="1" applyAlignment="1">
      <alignment horizontal="center" vertical="center"/>
    </xf>
    <xf numFmtId="168" fontId="0" fillId="2" borderId="35" xfId="0" applyNumberFormat="1" applyFill="1" applyBorder="1" applyAlignment="1">
      <alignment horizontal="center" vertical="center"/>
    </xf>
    <xf numFmtId="168" fontId="0" fillId="2" borderId="12" xfId="0" applyNumberFormat="1" applyFill="1" applyBorder="1" applyAlignment="1">
      <alignment horizontal="center" vertical="center"/>
    </xf>
    <xf numFmtId="168" fontId="0" fillId="2" borderId="1" xfId="0" applyNumberFormat="1" applyFill="1" applyBorder="1" applyAlignment="1">
      <alignment horizontal="center" vertical="center"/>
    </xf>
    <xf numFmtId="16" fontId="0" fillId="2" borderId="5" xfId="0" applyNumberFormat="1" applyFill="1" applyBorder="1" applyAlignment="1">
      <alignment horizontal="center" vertical="center"/>
    </xf>
    <xf numFmtId="16" fontId="0" fillId="2" borderId="7" xfId="0" applyNumberForma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" fontId="0" fillId="2" borderId="6" xfId="0" applyNumberFormat="1" applyFill="1" applyBorder="1" applyAlignment="1">
      <alignment horizontal="center" vertical="center"/>
    </xf>
    <xf numFmtId="166" fontId="1" fillId="3" borderId="0" xfId="0" applyNumberFormat="1" applyFont="1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3">
    <cellStyle name="Hyperlink" xfId="1" builtinId="8"/>
    <cellStyle name="Moeda" xfId="2" builtinId="4"/>
    <cellStyle name="Normal" xfId="0" builtinId="0"/>
  </cellStyles>
  <dxfs count="0"/>
  <tableStyles count="0" defaultTableStyle="TableStyleMedium9" defaultPivotStyle="PivotStyleLight16"/>
  <colors>
    <mruColors>
      <color rgb="FFFFFF99"/>
      <color rgb="FF66FF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B10" sqref="B10:I10"/>
    </sheetView>
  </sheetViews>
  <sheetFormatPr defaultRowHeight="15"/>
  <cols>
    <col min="1" max="1" width="24.7109375" customWidth="1"/>
    <col min="2" max="2" width="6.42578125" style="1" hidden="1" customWidth="1"/>
    <col min="3" max="3" width="6.5703125" style="1" customWidth="1"/>
    <col min="4" max="4" width="10.7109375" style="2" customWidth="1"/>
    <col min="5" max="5" width="14.42578125" style="10" customWidth="1"/>
    <col min="6" max="6" width="15.28515625" style="143" customWidth="1"/>
    <col min="7" max="7" width="12.28515625" style="143" customWidth="1"/>
    <col min="8" max="8" width="12" style="12" customWidth="1"/>
    <col min="9" max="9" width="14.28515625" style="12" customWidth="1"/>
    <col min="10" max="10" width="13.28515625" customWidth="1"/>
    <col min="11" max="11" width="20.7109375" customWidth="1"/>
  </cols>
  <sheetData>
    <row r="1" spans="1:10" ht="20.100000000000001" customHeight="1">
      <c r="A1" s="5" t="s">
        <v>6</v>
      </c>
      <c r="B1" s="6" t="s">
        <v>1</v>
      </c>
      <c r="C1" s="6" t="s">
        <v>1</v>
      </c>
      <c r="D1" s="104" t="s">
        <v>2</v>
      </c>
      <c r="E1" s="132" t="s">
        <v>3</v>
      </c>
      <c r="F1" s="141" t="s">
        <v>4</v>
      </c>
      <c r="G1" s="141" t="s">
        <v>212</v>
      </c>
      <c r="H1" s="133" t="s">
        <v>213</v>
      </c>
      <c r="I1" s="133" t="s">
        <v>19</v>
      </c>
      <c r="J1" s="5" t="s">
        <v>5</v>
      </c>
    </row>
    <row r="2" spans="1:10" ht="20.100000000000001" customHeight="1">
      <c r="A2" s="8" t="s">
        <v>214</v>
      </c>
      <c r="B2" s="134"/>
      <c r="C2" s="170"/>
      <c r="D2" s="171"/>
      <c r="E2" s="171"/>
      <c r="F2" s="171"/>
      <c r="G2" s="171"/>
      <c r="H2" s="171"/>
      <c r="I2" s="172"/>
      <c r="J2" s="165" t="s">
        <v>77</v>
      </c>
    </row>
    <row r="3" spans="1:10" ht="20.100000000000001" customHeight="1">
      <c r="A3" s="23" t="s">
        <v>34</v>
      </c>
      <c r="B3" s="9"/>
      <c r="C3" s="76">
        <v>0</v>
      </c>
      <c r="D3" s="135">
        <v>0</v>
      </c>
      <c r="E3" s="136">
        <v>510.15</v>
      </c>
      <c r="F3" s="135">
        <v>0</v>
      </c>
      <c r="G3" s="135">
        <v>0</v>
      </c>
      <c r="H3" s="136">
        <v>0</v>
      </c>
      <c r="I3" s="136">
        <f>E3</f>
        <v>510.15</v>
      </c>
      <c r="J3" s="166"/>
    </row>
    <row r="4" spans="1:10" ht="20.100000000000001" customHeight="1">
      <c r="A4" s="8" t="s">
        <v>20</v>
      </c>
      <c r="B4" s="167"/>
      <c r="C4" s="168"/>
      <c r="D4" s="168"/>
      <c r="E4" s="168"/>
      <c r="F4" s="168"/>
      <c r="G4" s="168"/>
      <c r="H4" s="168"/>
      <c r="I4" s="169"/>
      <c r="J4" s="173" t="s">
        <v>207</v>
      </c>
    </row>
    <row r="5" spans="1:10" ht="24" customHeight="1">
      <c r="A5" s="24" t="s">
        <v>219</v>
      </c>
      <c r="B5" s="7">
        <v>1</v>
      </c>
      <c r="C5" s="194">
        <v>10</v>
      </c>
      <c r="D5" s="197">
        <v>52.52</v>
      </c>
      <c r="E5" s="200">
        <v>108.02</v>
      </c>
      <c r="F5" s="191">
        <f>10*C5</f>
        <v>100</v>
      </c>
      <c r="G5" s="182">
        <v>219.76</v>
      </c>
      <c r="H5" s="179">
        <v>10</v>
      </c>
      <c r="I5" s="186">
        <f>SUM(D5:H9)</f>
        <v>490.29999999999995</v>
      </c>
      <c r="J5" s="174"/>
    </row>
    <row r="6" spans="1:10" ht="20.100000000000001" customHeight="1">
      <c r="A6" s="23" t="s">
        <v>23</v>
      </c>
      <c r="B6" s="7">
        <v>3</v>
      </c>
      <c r="C6" s="195"/>
      <c r="D6" s="198"/>
      <c r="E6" s="201"/>
      <c r="F6" s="183"/>
      <c r="G6" s="183"/>
      <c r="H6" s="180"/>
      <c r="I6" s="186"/>
      <c r="J6" s="174"/>
    </row>
    <row r="7" spans="1:10" ht="20.100000000000001" customHeight="1">
      <c r="A7" s="23" t="s">
        <v>24</v>
      </c>
      <c r="B7" s="7">
        <v>1</v>
      </c>
      <c r="C7" s="195"/>
      <c r="D7" s="198"/>
      <c r="E7" s="201"/>
      <c r="F7" s="183"/>
      <c r="G7" s="183"/>
      <c r="H7" s="180"/>
      <c r="I7" s="186"/>
      <c r="J7" s="174"/>
    </row>
    <row r="8" spans="1:10" ht="20.100000000000001" customHeight="1">
      <c r="A8" s="23" t="s">
        <v>25</v>
      </c>
      <c r="B8" s="7">
        <v>1</v>
      </c>
      <c r="C8" s="195"/>
      <c r="D8" s="198"/>
      <c r="E8" s="201"/>
      <c r="F8" s="183"/>
      <c r="G8" s="183"/>
      <c r="H8" s="180"/>
      <c r="I8" s="186"/>
      <c r="J8" s="174"/>
    </row>
    <row r="9" spans="1:10" ht="20.100000000000001" customHeight="1">
      <c r="A9" s="24" t="s">
        <v>218</v>
      </c>
      <c r="B9" s="7">
        <v>3</v>
      </c>
      <c r="C9" s="196"/>
      <c r="D9" s="199"/>
      <c r="E9" s="202"/>
      <c r="F9" s="184"/>
      <c r="G9" s="184"/>
      <c r="H9" s="181"/>
      <c r="I9" s="186"/>
      <c r="J9" s="175"/>
    </row>
    <row r="10" spans="1:10" ht="20.100000000000001" customHeight="1">
      <c r="A10" s="8" t="s">
        <v>21</v>
      </c>
      <c r="B10" s="188"/>
      <c r="C10" s="189"/>
      <c r="D10" s="189"/>
      <c r="E10" s="189"/>
      <c r="F10" s="189"/>
      <c r="G10" s="189"/>
      <c r="H10" s="189"/>
      <c r="I10" s="190"/>
      <c r="J10" s="174" t="s">
        <v>208</v>
      </c>
    </row>
    <row r="11" spans="1:10" ht="20.100000000000001" customHeight="1">
      <c r="A11" s="137" t="s">
        <v>26</v>
      </c>
      <c r="B11" s="176">
        <v>2</v>
      </c>
      <c r="C11" s="176">
        <v>3</v>
      </c>
      <c r="D11" s="179">
        <v>0.03</v>
      </c>
      <c r="E11" s="182">
        <v>34.04</v>
      </c>
      <c r="F11" s="182">
        <f>10*C11</f>
        <v>30</v>
      </c>
      <c r="G11" s="182">
        <v>124.42</v>
      </c>
      <c r="H11" s="182">
        <v>10</v>
      </c>
      <c r="I11" s="187">
        <f>SUM(D11:H14)</f>
        <v>198.49</v>
      </c>
      <c r="J11" s="174"/>
    </row>
    <row r="12" spans="1:10" ht="20.100000000000001" customHeight="1">
      <c r="A12" s="137" t="s">
        <v>27</v>
      </c>
      <c r="B12" s="177"/>
      <c r="C12" s="177"/>
      <c r="D12" s="180"/>
      <c r="E12" s="183"/>
      <c r="F12" s="183"/>
      <c r="G12" s="183"/>
      <c r="H12" s="183"/>
      <c r="I12" s="187"/>
      <c r="J12" s="174"/>
    </row>
    <row r="13" spans="1:10" ht="20.100000000000001" customHeight="1">
      <c r="A13" s="13" t="s">
        <v>220</v>
      </c>
      <c r="B13" s="177"/>
      <c r="C13" s="177"/>
      <c r="D13" s="180"/>
      <c r="E13" s="183"/>
      <c r="F13" s="183"/>
      <c r="G13" s="183"/>
      <c r="H13" s="183"/>
      <c r="I13" s="187"/>
      <c r="J13" s="174"/>
    </row>
    <row r="14" spans="1:10" ht="20.100000000000001" customHeight="1">
      <c r="A14" s="137" t="s">
        <v>28</v>
      </c>
      <c r="B14" s="178"/>
      <c r="C14" s="178"/>
      <c r="D14" s="181"/>
      <c r="E14" s="184"/>
      <c r="F14" s="184"/>
      <c r="G14" s="184"/>
      <c r="H14" s="184"/>
      <c r="I14" s="187"/>
      <c r="J14" s="175"/>
    </row>
    <row r="15" spans="1:10" ht="20.100000000000001" customHeight="1">
      <c r="A15" s="8" t="s">
        <v>22</v>
      </c>
      <c r="B15" s="154"/>
      <c r="C15" s="189"/>
      <c r="D15" s="189"/>
      <c r="E15" s="189"/>
      <c r="F15" s="189"/>
      <c r="G15" s="189"/>
      <c r="H15" s="189"/>
      <c r="I15" s="190"/>
      <c r="J15" s="173" t="s">
        <v>209</v>
      </c>
    </row>
    <row r="16" spans="1:10" ht="20.100000000000001" customHeight="1">
      <c r="A16" s="128" t="s">
        <v>29</v>
      </c>
      <c r="B16" s="138">
        <v>1</v>
      </c>
      <c r="C16" s="176">
        <v>9</v>
      </c>
      <c r="D16" s="179">
        <v>56.56</v>
      </c>
      <c r="E16" s="182">
        <v>151.72999999999999</v>
      </c>
      <c r="F16" s="182">
        <f>10*9</f>
        <v>90</v>
      </c>
      <c r="G16" s="182">
        <v>160.91999999999999</v>
      </c>
      <c r="H16" s="182">
        <v>10</v>
      </c>
      <c r="I16" s="187">
        <f>SUM(D16:H22)</f>
        <v>469.20999999999992</v>
      </c>
      <c r="J16" s="174"/>
    </row>
    <row r="17" spans="1:10" ht="20.100000000000001" customHeight="1">
      <c r="A17" s="128" t="s">
        <v>31</v>
      </c>
      <c r="B17" s="138">
        <v>0</v>
      </c>
      <c r="C17" s="177"/>
      <c r="D17" s="180"/>
      <c r="E17" s="183"/>
      <c r="F17" s="183"/>
      <c r="G17" s="183"/>
      <c r="H17" s="183"/>
      <c r="I17" s="187"/>
      <c r="J17" s="174"/>
    </row>
    <row r="18" spans="1:10" ht="20.100000000000001" customHeight="1">
      <c r="A18" s="128" t="s">
        <v>30</v>
      </c>
      <c r="B18" s="138">
        <v>1</v>
      </c>
      <c r="C18" s="177"/>
      <c r="D18" s="180"/>
      <c r="E18" s="183"/>
      <c r="F18" s="183"/>
      <c r="G18" s="183"/>
      <c r="H18" s="183"/>
      <c r="I18" s="187"/>
      <c r="J18" s="174"/>
    </row>
    <row r="19" spans="1:10" ht="20.100000000000001" customHeight="1">
      <c r="A19" s="128" t="s">
        <v>32</v>
      </c>
      <c r="B19" s="138">
        <v>2</v>
      </c>
      <c r="C19" s="177"/>
      <c r="D19" s="180"/>
      <c r="E19" s="183"/>
      <c r="F19" s="183"/>
      <c r="G19" s="183"/>
      <c r="H19" s="183"/>
      <c r="I19" s="187"/>
      <c r="J19" s="174"/>
    </row>
    <row r="20" spans="1:10" ht="20.100000000000001" customHeight="1">
      <c r="A20" s="128" t="s">
        <v>210</v>
      </c>
      <c r="B20" s="138">
        <v>1</v>
      </c>
      <c r="C20" s="177"/>
      <c r="D20" s="180"/>
      <c r="E20" s="183"/>
      <c r="F20" s="183"/>
      <c r="G20" s="183"/>
      <c r="H20" s="183"/>
      <c r="I20" s="187"/>
      <c r="J20" s="174"/>
    </row>
    <row r="21" spans="1:10" ht="20.100000000000001" customHeight="1">
      <c r="A21" s="128" t="s">
        <v>211</v>
      </c>
      <c r="B21" s="138">
        <v>2</v>
      </c>
      <c r="C21" s="177"/>
      <c r="D21" s="180"/>
      <c r="E21" s="183"/>
      <c r="F21" s="183"/>
      <c r="G21" s="183"/>
      <c r="H21" s="183"/>
      <c r="I21" s="187"/>
      <c r="J21" s="174"/>
    </row>
    <row r="22" spans="1:10" ht="33.75" customHeight="1" thickBot="1">
      <c r="A22" s="127" t="s">
        <v>33</v>
      </c>
      <c r="B22" s="102">
        <v>0</v>
      </c>
      <c r="C22" s="177"/>
      <c r="D22" s="180"/>
      <c r="E22" s="183"/>
      <c r="F22" s="192"/>
      <c r="G22" s="183"/>
      <c r="H22" s="183"/>
      <c r="I22" s="182"/>
      <c r="J22" s="174"/>
    </row>
    <row r="23" spans="1:10" ht="20.100000000000001" customHeight="1" thickBot="1">
      <c r="A23" s="139" t="s">
        <v>12</v>
      </c>
      <c r="B23" s="140">
        <f>SUM(B5:B22)</f>
        <v>18</v>
      </c>
      <c r="C23" s="140">
        <f>SUM(C5+C11+C16)</f>
        <v>22</v>
      </c>
      <c r="D23" s="142">
        <f>SUM(D3+D5+D11+D16)</f>
        <v>109.11000000000001</v>
      </c>
      <c r="E23" s="142">
        <f>SUM(E3+E5+E11+E16)</f>
        <v>803.93999999999994</v>
      </c>
      <c r="F23" s="142">
        <f t="shared" ref="F23:H23" si="0">SUM(F3+F5+F11+F16)</f>
        <v>220</v>
      </c>
      <c r="G23" s="142">
        <f t="shared" si="0"/>
        <v>505.1</v>
      </c>
      <c r="H23" s="151">
        <f t="shared" si="0"/>
        <v>30</v>
      </c>
      <c r="I23" s="155" t="s">
        <v>12</v>
      </c>
      <c r="J23" s="156">
        <f>SUM(D23:H23)</f>
        <v>1668.15</v>
      </c>
    </row>
    <row r="24" spans="1:10" ht="20.100000000000001" customHeight="1">
      <c r="A24" s="147"/>
      <c r="D24" s="19"/>
      <c r="F24" s="148"/>
      <c r="G24" s="193" t="s">
        <v>216</v>
      </c>
      <c r="H24" s="193"/>
      <c r="I24" s="152"/>
      <c r="J24" s="150">
        <f>510.15+53.64</f>
        <v>563.79</v>
      </c>
    </row>
    <row r="25" spans="1:10" ht="20.100000000000001" customHeight="1">
      <c r="A25" s="147"/>
      <c r="D25" s="19"/>
      <c r="F25" s="148"/>
      <c r="G25" s="185" t="s">
        <v>215</v>
      </c>
      <c r="H25" s="185"/>
      <c r="I25" s="153"/>
      <c r="J25" s="149">
        <f>J23-J24</f>
        <v>1104.3600000000001</v>
      </c>
    </row>
  </sheetData>
  <mergeCells count="32">
    <mergeCell ref="G25:H25"/>
    <mergeCell ref="I5:I9"/>
    <mergeCell ref="I11:I14"/>
    <mergeCell ref="I16:I22"/>
    <mergeCell ref="B10:I10"/>
    <mergeCell ref="C15:I15"/>
    <mergeCell ref="F5:F9"/>
    <mergeCell ref="F11:F14"/>
    <mergeCell ref="F16:F22"/>
    <mergeCell ref="G24:H24"/>
    <mergeCell ref="B11:B14"/>
    <mergeCell ref="C5:C9"/>
    <mergeCell ref="D5:D9"/>
    <mergeCell ref="H5:H9"/>
    <mergeCell ref="G5:G9"/>
    <mergeCell ref="E5:E9"/>
    <mergeCell ref="J2:J3"/>
    <mergeCell ref="B4:I4"/>
    <mergeCell ref="C2:I2"/>
    <mergeCell ref="J15:J22"/>
    <mergeCell ref="J10:J14"/>
    <mergeCell ref="C11:C14"/>
    <mergeCell ref="C16:C22"/>
    <mergeCell ref="D11:D14"/>
    <mergeCell ref="D16:D22"/>
    <mergeCell ref="H11:H14"/>
    <mergeCell ref="H16:H22"/>
    <mergeCell ref="G11:G14"/>
    <mergeCell ref="G16:G22"/>
    <mergeCell ref="E11:E14"/>
    <mergeCell ref="E16:E22"/>
    <mergeCell ref="J4:J9"/>
  </mergeCells>
  <pageMargins left="0.51181102362204722" right="0.51181102362204722" top="0.51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B8" sqref="B8"/>
    </sheetView>
  </sheetViews>
  <sheetFormatPr defaultRowHeight="15"/>
  <cols>
    <col min="1" max="2" width="25.7109375" customWidth="1"/>
  </cols>
  <sheetData>
    <row r="1" spans="1:2" ht="24.95" customHeight="1" thickBot="1">
      <c r="A1" s="203" t="s">
        <v>217</v>
      </c>
      <c r="B1" s="204"/>
    </row>
    <row r="2" spans="1:2" ht="24.95" customHeight="1">
      <c r="A2" s="67" t="s">
        <v>96</v>
      </c>
      <c r="B2" s="67" t="s">
        <v>97</v>
      </c>
    </row>
    <row r="3" spans="1:2" ht="24.95" customHeight="1">
      <c r="A3" s="157" t="s">
        <v>20</v>
      </c>
      <c r="B3" s="157" t="s">
        <v>234</v>
      </c>
    </row>
    <row r="4" spans="1:2" ht="24.95" customHeight="1">
      <c r="A4" s="158" t="s">
        <v>21</v>
      </c>
      <c r="B4" s="158" t="s">
        <v>235</v>
      </c>
    </row>
    <row r="5" spans="1:2" ht="24.95" customHeight="1">
      <c r="A5" s="159" t="s">
        <v>22</v>
      </c>
      <c r="B5" s="159" t="s">
        <v>236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9"/>
  <sheetViews>
    <sheetView zoomScaleNormal="100" workbookViewId="0">
      <selection activeCell="H5" sqref="H5"/>
    </sheetView>
  </sheetViews>
  <sheetFormatPr defaultRowHeight="15"/>
  <cols>
    <col min="1" max="1" width="9.140625" style="19" customWidth="1"/>
    <col min="2" max="2" width="14.85546875" style="25" customWidth="1"/>
    <col min="3" max="3" width="7.7109375" style="45" customWidth="1"/>
    <col min="4" max="4" width="21.42578125" style="26" customWidth="1"/>
    <col min="5" max="5" width="63" style="1" customWidth="1"/>
    <col min="6" max="6" width="9.42578125" style="34" customWidth="1"/>
    <col min="7" max="7" width="13.5703125" style="18" customWidth="1"/>
    <col min="8" max="8" width="26.7109375" customWidth="1"/>
  </cols>
  <sheetData>
    <row r="1" spans="1:7" ht="15.75" thickBot="1">
      <c r="A1" s="73" t="s">
        <v>0</v>
      </c>
      <c r="B1" s="28" t="s">
        <v>7</v>
      </c>
      <c r="C1" s="74" t="s">
        <v>8</v>
      </c>
      <c r="D1" s="205" t="s">
        <v>9</v>
      </c>
      <c r="E1" s="206"/>
      <c r="F1" s="206"/>
      <c r="G1" s="207"/>
    </row>
    <row r="2" spans="1:7" ht="27" customHeight="1">
      <c r="A2" s="215" t="s">
        <v>20</v>
      </c>
      <c r="B2" s="36" t="s">
        <v>34</v>
      </c>
      <c r="C2" s="66">
        <v>42462</v>
      </c>
      <c r="D2" s="208" t="s">
        <v>156</v>
      </c>
      <c r="E2" s="209"/>
      <c r="F2" s="209"/>
      <c r="G2" s="210"/>
    </row>
    <row r="3" spans="1:7" ht="30" customHeight="1">
      <c r="A3" s="215"/>
      <c r="B3" s="16" t="s">
        <v>37</v>
      </c>
      <c r="C3" s="57">
        <v>42462</v>
      </c>
      <c r="D3" s="211" t="s">
        <v>153</v>
      </c>
      <c r="E3" s="212"/>
      <c r="F3" s="212"/>
      <c r="G3" s="213"/>
    </row>
    <row r="4" spans="1:7" ht="34.5" customHeight="1">
      <c r="A4" s="215"/>
      <c r="B4" s="16" t="s">
        <v>40</v>
      </c>
      <c r="C4" s="57">
        <v>42462</v>
      </c>
      <c r="D4" s="211" t="s">
        <v>43</v>
      </c>
      <c r="E4" s="212"/>
      <c r="F4" s="212"/>
      <c r="G4" s="213"/>
    </row>
    <row r="5" spans="1:7" ht="80.25" customHeight="1">
      <c r="A5" s="215"/>
      <c r="B5" s="16" t="s">
        <v>40</v>
      </c>
      <c r="C5" s="57">
        <v>42462</v>
      </c>
      <c r="D5" s="211" t="s">
        <v>241</v>
      </c>
      <c r="E5" s="212"/>
      <c r="F5" s="212"/>
      <c r="G5" s="213"/>
    </row>
    <row r="6" spans="1:7" ht="31.5" customHeight="1">
      <c r="A6" s="215"/>
      <c r="B6" s="16" t="s">
        <v>48</v>
      </c>
      <c r="C6" s="58">
        <v>42463</v>
      </c>
      <c r="D6" s="220" t="s">
        <v>95</v>
      </c>
      <c r="E6" s="221"/>
      <c r="F6" s="221"/>
      <c r="G6" s="222"/>
    </row>
    <row r="7" spans="1:7" ht="24.95" customHeight="1">
      <c r="A7" s="215"/>
      <c r="B7" s="231" t="s">
        <v>49</v>
      </c>
      <c r="C7" s="232"/>
      <c r="D7" s="232"/>
      <c r="E7" s="232"/>
      <c r="F7" s="232"/>
      <c r="G7" s="233"/>
    </row>
    <row r="8" spans="1:7" ht="50.25" customHeight="1">
      <c r="A8" s="215"/>
      <c r="B8" s="35" t="s">
        <v>50</v>
      </c>
      <c r="C8" s="58">
        <v>42463</v>
      </c>
      <c r="D8" s="211" t="s">
        <v>53</v>
      </c>
      <c r="E8" s="227"/>
      <c r="F8" s="227"/>
      <c r="G8" s="228"/>
    </row>
    <row r="9" spans="1:7" ht="68.25" customHeight="1">
      <c r="A9" s="215"/>
      <c r="B9" s="35" t="s">
        <v>50</v>
      </c>
      <c r="C9" s="58">
        <v>42464</v>
      </c>
      <c r="D9" s="211" t="s">
        <v>56</v>
      </c>
      <c r="E9" s="227"/>
      <c r="F9" s="227"/>
      <c r="G9" s="228"/>
    </row>
    <row r="10" spans="1:7" ht="45" customHeight="1">
      <c r="A10" s="215"/>
      <c r="B10" s="35" t="s">
        <v>50</v>
      </c>
      <c r="C10" s="58">
        <v>42465</v>
      </c>
      <c r="D10" s="211" t="s">
        <v>57</v>
      </c>
      <c r="E10" s="227"/>
      <c r="F10" s="227"/>
      <c r="G10" s="228"/>
    </row>
    <row r="11" spans="1:7" ht="37.5" customHeight="1" thickBot="1">
      <c r="A11" s="216"/>
      <c r="B11" s="244" t="s">
        <v>58</v>
      </c>
      <c r="C11" s="245"/>
      <c r="D11" s="245"/>
      <c r="E11" s="245"/>
      <c r="F11" s="245"/>
      <c r="G11" s="223"/>
    </row>
    <row r="12" spans="1:7" ht="8.25" customHeight="1" thickBot="1">
      <c r="A12" s="236"/>
      <c r="B12" s="237"/>
      <c r="C12" s="237"/>
      <c r="D12" s="237"/>
      <c r="E12" s="237"/>
      <c r="F12" s="237"/>
      <c r="G12" s="237"/>
    </row>
    <row r="13" spans="1:7" ht="51" customHeight="1">
      <c r="A13" s="238" t="s">
        <v>21</v>
      </c>
      <c r="B13" s="16" t="s">
        <v>59</v>
      </c>
      <c r="C13" s="57">
        <v>42465</v>
      </c>
      <c r="D13" s="211" t="s">
        <v>62</v>
      </c>
      <c r="E13" s="212"/>
      <c r="F13" s="212"/>
      <c r="G13" s="213"/>
    </row>
    <row r="14" spans="1:7" ht="27.75" customHeight="1">
      <c r="A14" s="239"/>
      <c r="B14" s="229" t="s">
        <v>61</v>
      </c>
      <c r="C14" s="229"/>
      <c r="D14" s="229"/>
      <c r="E14" s="229"/>
      <c r="F14" s="229"/>
      <c r="G14" s="230"/>
    </row>
    <row r="15" spans="1:7" ht="32.25" customHeight="1">
      <c r="A15" s="239"/>
      <c r="B15" s="16" t="s">
        <v>59</v>
      </c>
      <c r="C15" s="57">
        <v>42465</v>
      </c>
      <c r="D15" s="211" t="s">
        <v>68</v>
      </c>
      <c r="E15" s="212"/>
      <c r="F15" s="212"/>
      <c r="G15" s="213"/>
    </row>
    <row r="16" spans="1:7" ht="39.75" customHeight="1">
      <c r="A16" s="239"/>
      <c r="B16" s="16" t="s">
        <v>59</v>
      </c>
      <c r="C16" s="57">
        <v>42466</v>
      </c>
      <c r="D16" s="211" t="s">
        <v>69</v>
      </c>
      <c r="E16" s="212"/>
      <c r="F16" s="212"/>
      <c r="G16" s="213"/>
    </row>
    <row r="17" spans="1:7" ht="45.75" customHeight="1">
      <c r="A17" s="240"/>
      <c r="B17" s="234" t="s">
        <v>222</v>
      </c>
      <c r="C17" s="221"/>
      <c r="D17" s="221"/>
      <c r="E17" s="221"/>
      <c r="F17" s="221"/>
      <c r="G17" s="222"/>
    </row>
    <row r="18" spans="1:7" ht="54" customHeight="1">
      <c r="A18" s="240"/>
      <c r="B18" s="53" t="s">
        <v>59</v>
      </c>
      <c r="C18" s="57">
        <v>42467</v>
      </c>
      <c r="D18" s="211" t="s">
        <v>71</v>
      </c>
      <c r="E18" s="212"/>
      <c r="F18" s="212"/>
      <c r="G18" s="213"/>
    </row>
    <row r="19" spans="1:7" ht="50.25" customHeight="1">
      <c r="A19" s="240"/>
      <c r="B19" s="212" t="s">
        <v>160</v>
      </c>
      <c r="C19" s="212"/>
      <c r="D19" s="212"/>
      <c r="E19" s="212"/>
      <c r="F19" s="212"/>
      <c r="G19" s="213"/>
    </row>
    <row r="20" spans="1:7" ht="132" customHeight="1" thickBot="1">
      <c r="A20" s="241"/>
      <c r="B20" s="53" t="s">
        <v>73</v>
      </c>
      <c r="C20" s="57">
        <v>42468</v>
      </c>
      <c r="D20" s="211" t="s">
        <v>227</v>
      </c>
      <c r="E20" s="212"/>
      <c r="F20" s="212"/>
      <c r="G20" s="213"/>
    </row>
    <row r="21" spans="1:7" ht="8.25" customHeight="1" thickBot="1">
      <c r="A21" s="242"/>
      <c r="B21" s="243"/>
      <c r="C21" s="243"/>
      <c r="D21" s="243"/>
      <c r="E21" s="243"/>
      <c r="F21" s="243"/>
      <c r="G21" s="243"/>
    </row>
    <row r="22" spans="1:7" ht="63" customHeight="1">
      <c r="A22" s="214" t="s">
        <v>22</v>
      </c>
      <c r="B22" s="41" t="s">
        <v>74</v>
      </c>
      <c r="C22" s="57">
        <v>42468</v>
      </c>
      <c r="D22" s="211" t="s">
        <v>98</v>
      </c>
      <c r="E22" s="212"/>
      <c r="F22" s="212"/>
      <c r="G22" s="213"/>
    </row>
    <row r="23" spans="1:7" ht="31.5" customHeight="1">
      <c r="A23" s="215"/>
      <c r="B23" s="41" t="s">
        <v>74</v>
      </c>
      <c r="C23" s="57">
        <v>42468</v>
      </c>
      <c r="D23" s="226" t="s">
        <v>87</v>
      </c>
      <c r="E23" s="227"/>
      <c r="F23" s="227"/>
      <c r="G23" s="228"/>
    </row>
    <row r="24" spans="1:7" ht="122.25" customHeight="1">
      <c r="A24" s="215"/>
      <c r="B24" s="212" t="s">
        <v>100</v>
      </c>
      <c r="C24" s="212"/>
      <c r="D24" s="212"/>
      <c r="E24" s="212"/>
      <c r="F24" s="212"/>
      <c r="G24" s="213"/>
    </row>
    <row r="25" spans="1:7" ht="37.5" customHeight="1">
      <c r="A25" s="215"/>
      <c r="B25" s="52" t="s">
        <v>88</v>
      </c>
      <c r="C25" s="57">
        <v>42469</v>
      </c>
      <c r="D25" s="211" t="s">
        <v>99</v>
      </c>
      <c r="E25" s="212"/>
      <c r="F25" s="212"/>
      <c r="G25" s="213"/>
    </row>
    <row r="26" spans="1:7" ht="117" customHeight="1">
      <c r="A26" s="215"/>
      <c r="B26" s="52" t="s">
        <v>105</v>
      </c>
      <c r="C26" s="57">
        <v>42470</v>
      </c>
      <c r="D26" s="211" t="s">
        <v>221</v>
      </c>
      <c r="E26" s="212"/>
      <c r="F26" s="212"/>
      <c r="G26" s="213"/>
    </row>
    <row r="27" spans="1:7" ht="105.75" customHeight="1">
      <c r="A27" s="215"/>
      <c r="B27" s="52" t="s">
        <v>111</v>
      </c>
      <c r="C27" s="57">
        <v>42471</v>
      </c>
      <c r="D27" s="211" t="s">
        <v>114</v>
      </c>
      <c r="E27" s="212"/>
      <c r="F27" s="212"/>
      <c r="G27" s="213"/>
    </row>
    <row r="28" spans="1:7" ht="189.75" customHeight="1">
      <c r="A28" s="215"/>
      <c r="B28" s="223" t="s">
        <v>118</v>
      </c>
      <c r="C28" s="57">
        <v>42472</v>
      </c>
      <c r="D28" s="211" t="s">
        <v>228</v>
      </c>
      <c r="E28" s="212"/>
      <c r="F28" s="212"/>
      <c r="G28" s="213"/>
    </row>
    <row r="29" spans="1:7" ht="56.25" customHeight="1">
      <c r="A29" s="215"/>
      <c r="B29" s="224"/>
      <c r="C29" s="220" t="s">
        <v>123</v>
      </c>
      <c r="D29" s="221"/>
      <c r="E29" s="221"/>
      <c r="F29" s="221"/>
      <c r="G29" s="222"/>
    </row>
    <row r="30" spans="1:7" ht="113.25" customHeight="1">
      <c r="A30" s="215"/>
      <c r="B30" s="224"/>
      <c r="C30" s="57">
        <v>42473</v>
      </c>
      <c r="D30" s="211" t="s">
        <v>229</v>
      </c>
      <c r="E30" s="212"/>
      <c r="F30" s="212"/>
      <c r="G30" s="213"/>
    </row>
    <row r="31" spans="1:7" ht="60" customHeight="1">
      <c r="A31" s="215"/>
      <c r="B31" s="224"/>
      <c r="C31" s="57">
        <v>42474</v>
      </c>
      <c r="D31" s="211" t="s">
        <v>223</v>
      </c>
      <c r="E31" s="212"/>
      <c r="F31" s="212"/>
      <c r="G31" s="213"/>
    </row>
    <row r="32" spans="1:7" ht="60" customHeight="1">
      <c r="A32" s="215"/>
      <c r="B32" s="225"/>
      <c r="C32" s="220" t="s">
        <v>128</v>
      </c>
      <c r="D32" s="221"/>
      <c r="E32" s="221"/>
      <c r="F32" s="221"/>
      <c r="G32" s="222"/>
    </row>
    <row r="33" spans="1:7" ht="33.75" customHeight="1">
      <c r="A33" s="215"/>
      <c r="B33" s="52" t="s">
        <v>129</v>
      </c>
      <c r="C33" s="57">
        <v>42474</v>
      </c>
      <c r="D33" s="211" t="s">
        <v>130</v>
      </c>
      <c r="E33" s="212"/>
      <c r="F33" s="212"/>
      <c r="G33" s="213"/>
    </row>
    <row r="34" spans="1:7" ht="103.5" customHeight="1">
      <c r="A34" s="215"/>
      <c r="B34" s="52" t="s">
        <v>137</v>
      </c>
      <c r="C34" s="57">
        <v>42475</v>
      </c>
      <c r="D34" s="211" t="s">
        <v>152</v>
      </c>
      <c r="E34" s="212"/>
      <c r="F34" s="212"/>
      <c r="G34" s="213"/>
    </row>
    <row r="35" spans="1:7" ht="79.5" customHeight="1">
      <c r="A35" s="215"/>
      <c r="B35" s="52" t="s">
        <v>129</v>
      </c>
      <c r="C35" s="57">
        <v>42476</v>
      </c>
      <c r="D35" s="211" t="s">
        <v>224</v>
      </c>
      <c r="E35" s="212"/>
      <c r="F35" s="212"/>
      <c r="G35" s="213"/>
    </row>
    <row r="36" spans="1:7" ht="60.75" customHeight="1">
      <c r="A36" s="215"/>
      <c r="B36" s="235" t="s">
        <v>225</v>
      </c>
      <c r="C36" s="171"/>
      <c r="D36" s="171"/>
      <c r="E36" s="171"/>
      <c r="F36" s="171"/>
      <c r="G36" s="172"/>
    </row>
    <row r="37" spans="1:7" ht="110.25" customHeight="1" thickBot="1">
      <c r="A37" s="216"/>
      <c r="B37" s="52" t="s">
        <v>139</v>
      </c>
      <c r="C37" s="57">
        <v>42477</v>
      </c>
      <c r="D37" s="211" t="s">
        <v>239</v>
      </c>
      <c r="E37" s="212"/>
      <c r="F37" s="212"/>
      <c r="G37" s="213"/>
    </row>
    <row r="38" spans="1:7" ht="12.75" customHeight="1" thickBot="1">
      <c r="A38" s="217"/>
      <c r="B38" s="218"/>
      <c r="C38" s="218"/>
      <c r="D38" s="218"/>
      <c r="E38" s="218"/>
      <c r="F38" s="218"/>
      <c r="G38" s="219"/>
    </row>
    <row r="39" spans="1:7" ht="60" customHeight="1">
      <c r="A39" s="214" t="s">
        <v>20</v>
      </c>
      <c r="B39" s="52" t="s">
        <v>145</v>
      </c>
      <c r="C39" s="57">
        <v>42477</v>
      </c>
      <c r="D39" s="211" t="s">
        <v>183</v>
      </c>
      <c r="E39" s="212"/>
      <c r="F39" s="212"/>
      <c r="G39" s="213"/>
    </row>
    <row r="40" spans="1:7" ht="63.75" customHeight="1">
      <c r="A40" s="215"/>
      <c r="B40" s="52" t="s">
        <v>146</v>
      </c>
      <c r="C40" s="57">
        <v>42478</v>
      </c>
      <c r="D40" s="211" t="s">
        <v>230</v>
      </c>
      <c r="E40" s="212"/>
      <c r="F40" s="212"/>
      <c r="G40" s="213"/>
    </row>
    <row r="41" spans="1:7" ht="33.75" customHeight="1">
      <c r="A41" s="215"/>
      <c r="B41" s="52" t="s">
        <v>146</v>
      </c>
      <c r="C41" s="57">
        <v>42479</v>
      </c>
      <c r="D41" s="211" t="s">
        <v>231</v>
      </c>
      <c r="E41" s="212"/>
      <c r="F41" s="212"/>
      <c r="G41" s="213"/>
    </row>
    <row r="42" spans="1:7" ht="90.75" customHeight="1">
      <c r="A42" s="215"/>
      <c r="B42" s="223" t="s">
        <v>147</v>
      </c>
      <c r="C42" s="57">
        <v>42479</v>
      </c>
      <c r="D42" s="211" t="s">
        <v>226</v>
      </c>
      <c r="E42" s="212"/>
      <c r="F42" s="212"/>
      <c r="G42" s="213"/>
    </row>
    <row r="43" spans="1:7" ht="48.75" customHeight="1">
      <c r="A43" s="215"/>
      <c r="B43" s="224"/>
      <c r="C43" s="57">
        <v>42480</v>
      </c>
      <c r="D43" s="211" t="s">
        <v>154</v>
      </c>
      <c r="E43" s="212"/>
      <c r="F43" s="212"/>
      <c r="G43" s="213"/>
    </row>
    <row r="44" spans="1:7" ht="33.75" customHeight="1">
      <c r="A44" s="215"/>
      <c r="B44" s="225"/>
      <c r="C44" s="57">
        <v>42481</v>
      </c>
      <c r="D44" s="211" t="s">
        <v>151</v>
      </c>
      <c r="E44" s="212"/>
      <c r="F44" s="212"/>
      <c r="G44" s="213"/>
    </row>
    <row r="45" spans="1:7" ht="38.25" customHeight="1">
      <c r="A45" s="215"/>
      <c r="B45" s="79" t="s">
        <v>147</v>
      </c>
      <c r="C45" s="57">
        <v>42482</v>
      </c>
      <c r="D45" s="211" t="s">
        <v>185</v>
      </c>
      <c r="E45" s="212"/>
      <c r="F45" s="212"/>
      <c r="G45" s="213"/>
    </row>
    <row r="46" spans="1:7" ht="26.25" customHeight="1">
      <c r="A46" s="215"/>
      <c r="B46" s="79" t="s">
        <v>37</v>
      </c>
      <c r="C46" s="57">
        <v>42483</v>
      </c>
      <c r="D46" s="211" t="s">
        <v>186</v>
      </c>
      <c r="E46" s="212"/>
      <c r="F46" s="212"/>
      <c r="G46" s="213"/>
    </row>
    <row r="47" spans="1:7" ht="41.25" customHeight="1" thickBot="1">
      <c r="A47" s="216"/>
      <c r="B47" s="53" t="s">
        <v>37</v>
      </c>
      <c r="C47" s="57">
        <v>42484</v>
      </c>
      <c r="D47" s="211" t="s">
        <v>155</v>
      </c>
      <c r="E47" s="212"/>
      <c r="F47" s="212"/>
      <c r="G47" s="213"/>
    </row>
    <row r="48" spans="1:7" ht="24.95" customHeight="1"/>
    <row r="49" ht="24.95" customHeight="1"/>
  </sheetData>
  <mergeCells count="53">
    <mergeCell ref="D25:G25"/>
    <mergeCell ref="D26:G26"/>
    <mergeCell ref="D27:G27"/>
    <mergeCell ref="B36:G36"/>
    <mergeCell ref="A2:A11"/>
    <mergeCell ref="A12:G12"/>
    <mergeCell ref="A13:A20"/>
    <mergeCell ref="D16:G16"/>
    <mergeCell ref="B24:G24"/>
    <mergeCell ref="A21:G21"/>
    <mergeCell ref="D6:G6"/>
    <mergeCell ref="D10:G10"/>
    <mergeCell ref="B11:G11"/>
    <mergeCell ref="D13:G13"/>
    <mergeCell ref="B19:G19"/>
    <mergeCell ref="D20:G20"/>
    <mergeCell ref="D22:G22"/>
    <mergeCell ref="D23:G23"/>
    <mergeCell ref="B14:G14"/>
    <mergeCell ref="D15:G15"/>
    <mergeCell ref="B7:G7"/>
    <mergeCell ref="D8:G8"/>
    <mergeCell ref="D9:G9"/>
    <mergeCell ref="B17:G17"/>
    <mergeCell ref="D18:G18"/>
    <mergeCell ref="D42:G42"/>
    <mergeCell ref="B42:B44"/>
    <mergeCell ref="D28:G28"/>
    <mergeCell ref="D30:G30"/>
    <mergeCell ref="D33:G33"/>
    <mergeCell ref="D43:G43"/>
    <mergeCell ref="D44:G44"/>
    <mergeCell ref="A22:A37"/>
    <mergeCell ref="A38:G38"/>
    <mergeCell ref="A39:A47"/>
    <mergeCell ref="D46:G46"/>
    <mergeCell ref="D45:G45"/>
    <mergeCell ref="D47:G47"/>
    <mergeCell ref="C29:G29"/>
    <mergeCell ref="D31:G31"/>
    <mergeCell ref="C32:G32"/>
    <mergeCell ref="B28:B32"/>
    <mergeCell ref="D34:G34"/>
    <mergeCell ref="D35:G35"/>
    <mergeCell ref="D37:G37"/>
    <mergeCell ref="D39:G39"/>
    <mergeCell ref="D40:G40"/>
    <mergeCell ref="D41:G41"/>
    <mergeCell ref="D1:G1"/>
    <mergeCell ref="D2:G2"/>
    <mergeCell ref="D3:G3"/>
    <mergeCell ref="D4:G4"/>
    <mergeCell ref="D5:G5"/>
  </mergeCells>
  <pageMargins left="0.27" right="0.5" top="0.33" bottom="0.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9"/>
  <sheetViews>
    <sheetView topLeftCell="A34" zoomScaleNormal="100" workbookViewId="0">
      <selection activeCell="F42" sqref="F42"/>
    </sheetView>
  </sheetViews>
  <sheetFormatPr defaultRowHeight="15"/>
  <cols>
    <col min="1" max="1" width="9" style="19" customWidth="1"/>
    <col min="2" max="2" width="14" style="25" customWidth="1"/>
    <col min="3" max="3" width="8" style="45" customWidth="1"/>
    <col min="4" max="4" width="17.42578125" style="26" customWidth="1"/>
    <col min="5" max="5" width="63" style="1" customWidth="1"/>
    <col min="6" max="6" width="14.140625" style="34" customWidth="1"/>
    <col min="7" max="7" width="11.5703125" style="18" customWidth="1"/>
    <col min="8" max="8" width="14.28515625" style="1" hidden="1" customWidth="1"/>
  </cols>
  <sheetData>
    <row r="1" spans="1:8" ht="30.75" thickBot="1">
      <c r="A1" s="21" t="s">
        <v>0</v>
      </c>
      <c r="B1" s="9" t="s">
        <v>7</v>
      </c>
      <c r="C1" s="47" t="s">
        <v>8</v>
      </c>
      <c r="D1" s="9" t="s">
        <v>42</v>
      </c>
      <c r="E1" s="9" t="s">
        <v>9</v>
      </c>
      <c r="F1" s="32" t="s">
        <v>10</v>
      </c>
      <c r="G1" s="9" t="s">
        <v>11</v>
      </c>
    </row>
    <row r="2" spans="1:8" ht="40.5" customHeight="1">
      <c r="A2" s="214" t="s">
        <v>20</v>
      </c>
      <c r="B2" s="16" t="s">
        <v>34</v>
      </c>
      <c r="C2" s="57">
        <v>42462</v>
      </c>
      <c r="D2" s="14" t="s">
        <v>35</v>
      </c>
      <c r="E2" s="14" t="s">
        <v>36</v>
      </c>
      <c r="F2" s="59">
        <v>1843.42</v>
      </c>
      <c r="G2" s="60" t="s">
        <v>38</v>
      </c>
      <c r="H2" s="1" t="s">
        <v>77</v>
      </c>
    </row>
    <row r="3" spans="1:8" ht="39.75" customHeight="1">
      <c r="A3" s="215"/>
      <c r="B3" s="16" t="s">
        <v>37</v>
      </c>
      <c r="C3" s="57">
        <v>42462</v>
      </c>
      <c r="D3" s="110" t="s">
        <v>232</v>
      </c>
      <c r="E3" s="17" t="s">
        <v>39</v>
      </c>
      <c r="F3" s="33">
        <v>53.14</v>
      </c>
      <c r="G3" s="60" t="s">
        <v>38</v>
      </c>
      <c r="H3" s="1" t="s">
        <v>76</v>
      </c>
    </row>
    <row r="4" spans="1:8" ht="50.1" customHeight="1">
      <c r="A4" s="215"/>
      <c r="B4" s="16" t="s">
        <v>40</v>
      </c>
      <c r="C4" s="57">
        <v>42462</v>
      </c>
      <c r="D4" s="14" t="s">
        <v>41</v>
      </c>
      <c r="E4" s="14" t="s">
        <v>43</v>
      </c>
      <c r="F4" s="61">
        <v>15</v>
      </c>
      <c r="G4" s="14" t="s">
        <v>44</v>
      </c>
      <c r="H4" s="65" t="s">
        <v>78</v>
      </c>
    </row>
    <row r="5" spans="1:8" ht="54.75" customHeight="1" thickBot="1">
      <c r="A5" s="216"/>
      <c r="B5" s="161" t="s">
        <v>40</v>
      </c>
      <c r="C5" s="71">
        <v>42462</v>
      </c>
      <c r="D5" s="163" t="s">
        <v>240</v>
      </c>
      <c r="E5" s="48" t="s">
        <v>45</v>
      </c>
      <c r="F5" s="62">
        <v>80</v>
      </c>
      <c r="G5" s="42" t="s">
        <v>75</v>
      </c>
      <c r="H5" s="65" t="s">
        <v>78</v>
      </c>
    </row>
    <row r="6" spans="1:8" ht="21.75" customHeight="1">
      <c r="A6" s="246" t="s">
        <v>12</v>
      </c>
      <c r="B6" s="247"/>
      <c r="C6" s="247"/>
      <c r="D6" s="247"/>
      <c r="E6" s="248"/>
      <c r="F6" s="144">
        <f>SUM(F4:F5)</f>
        <v>95</v>
      </c>
      <c r="G6" s="55"/>
      <c r="H6" s="65" t="s">
        <v>78</v>
      </c>
    </row>
    <row r="7" spans="1:8" ht="21.75" customHeight="1">
      <c r="A7" s="251" t="s">
        <v>159</v>
      </c>
      <c r="B7" s="252"/>
      <c r="C7" s="252"/>
      <c r="D7" s="252"/>
      <c r="E7" s="253"/>
      <c r="F7" s="122">
        <f>14.01+F3</f>
        <v>67.150000000000006</v>
      </c>
      <c r="G7" s="70"/>
      <c r="H7" s="82" t="s">
        <v>135</v>
      </c>
    </row>
    <row r="8" spans="1:8" ht="8.25" customHeight="1" thickBot="1">
      <c r="A8" s="254"/>
      <c r="B8" s="237"/>
      <c r="C8" s="237"/>
      <c r="D8" s="237"/>
      <c r="E8" s="237"/>
      <c r="F8" s="237"/>
      <c r="G8" s="237"/>
    </row>
    <row r="9" spans="1:8" ht="35.1" customHeight="1">
      <c r="A9" s="214" t="s">
        <v>21</v>
      </c>
      <c r="B9" s="36" t="s">
        <v>59</v>
      </c>
      <c r="C9" s="57">
        <v>42467</v>
      </c>
      <c r="D9" s="43" t="s">
        <v>85</v>
      </c>
      <c r="E9" s="49" t="s">
        <v>79</v>
      </c>
      <c r="F9" s="63">
        <v>3000</v>
      </c>
      <c r="G9" s="43" t="s">
        <v>44</v>
      </c>
      <c r="H9" s="1" t="s">
        <v>80</v>
      </c>
    </row>
    <row r="10" spans="1:8" ht="35.1" customHeight="1">
      <c r="A10" s="215"/>
      <c r="B10" s="41" t="s">
        <v>81</v>
      </c>
      <c r="C10" s="57">
        <v>42467</v>
      </c>
      <c r="D10" s="43" t="s">
        <v>85</v>
      </c>
      <c r="E10" s="105" t="s">
        <v>82</v>
      </c>
      <c r="F10" s="33">
        <v>17000</v>
      </c>
      <c r="G10" s="14" t="s">
        <v>44</v>
      </c>
      <c r="H10" s="1" t="s">
        <v>80</v>
      </c>
    </row>
    <row r="11" spans="1:8" ht="35.1" customHeight="1" thickBot="1">
      <c r="A11" s="216"/>
      <c r="B11" s="41" t="s">
        <v>73</v>
      </c>
      <c r="C11" s="57">
        <v>42468</v>
      </c>
      <c r="D11" s="14" t="s">
        <v>83</v>
      </c>
      <c r="E11" s="14" t="s">
        <v>91</v>
      </c>
      <c r="F11" s="33">
        <v>3000</v>
      </c>
      <c r="G11" s="14" t="s">
        <v>84</v>
      </c>
      <c r="H11" s="1" t="s">
        <v>80</v>
      </c>
    </row>
    <row r="12" spans="1:8" ht="21.75" customHeight="1">
      <c r="A12" s="246" t="s">
        <v>12</v>
      </c>
      <c r="B12" s="247"/>
      <c r="C12" s="247"/>
      <c r="D12" s="247"/>
      <c r="E12" s="248"/>
      <c r="F12" s="145">
        <f>SUM(F9:F11)</f>
        <v>23000</v>
      </c>
      <c r="G12" s="55"/>
      <c r="H12" s="1" t="s">
        <v>80</v>
      </c>
    </row>
    <row r="13" spans="1:8" ht="21.75" customHeight="1">
      <c r="A13" s="251" t="s">
        <v>159</v>
      </c>
      <c r="B13" s="252"/>
      <c r="C13" s="252"/>
      <c r="D13" s="252"/>
      <c r="E13" s="253"/>
      <c r="F13" s="122">
        <v>34.04</v>
      </c>
      <c r="G13" s="14"/>
      <c r="H13" s="82" t="s">
        <v>135</v>
      </c>
    </row>
    <row r="14" spans="1:8" ht="9" customHeight="1" thickBot="1">
      <c r="A14" s="217"/>
      <c r="B14" s="218"/>
      <c r="C14" s="218"/>
      <c r="D14" s="218"/>
      <c r="E14" s="218"/>
      <c r="F14" s="218"/>
      <c r="G14" s="218"/>
      <c r="H14" s="218"/>
    </row>
    <row r="15" spans="1:8" ht="35.1" customHeight="1">
      <c r="A15" s="214" t="s">
        <v>22</v>
      </c>
      <c r="B15" s="41" t="s">
        <v>74</v>
      </c>
      <c r="C15" s="57">
        <v>42468</v>
      </c>
      <c r="D15" s="14" t="s">
        <v>85</v>
      </c>
      <c r="E15" s="29" t="s">
        <v>87</v>
      </c>
      <c r="F15" s="64">
        <v>20</v>
      </c>
      <c r="G15" s="14" t="s">
        <v>90</v>
      </c>
      <c r="H15" s="1" t="s">
        <v>86</v>
      </c>
    </row>
    <row r="16" spans="1:8" ht="35.1" customHeight="1">
      <c r="A16" s="215"/>
      <c r="B16" s="41" t="s">
        <v>88</v>
      </c>
      <c r="C16" s="57">
        <v>42468</v>
      </c>
      <c r="D16" s="14" t="s">
        <v>83</v>
      </c>
      <c r="E16" s="29" t="s">
        <v>89</v>
      </c>
      <c r="F16" s="64">
        <v>5</v>
      </c>
      <c r="G16" s="14" t="s">
        <v>44</v>
      </c>
      <c r="H16" s="1" t="s">
        <v>86</v>
      </c>
    </row>
    <row r="17" spans="1:8" ht="35.1" customHeight="1">
      <c r="A17" s="215"/>
      <c r="B17" s="41" t="s">
        <v>88</v>
      </c>
      <c r="C17" s="57">
        <v>42469</v>
      </c>
      <c r="D17" s="14" t="s">
        <v>85</v>
      </c>
      <c r="E17" s="69" t="s">
        <v>92</v>
      </c>
      <c r="F17" s="64">
        <v>125</v>
      </c>
      <c r="G17" s="14"/>
      <c r="H17" s="1" t="s">
        <v>86</v>
      </c>
    </row>
    <row r="18" spans="1:8" ht="35.1" customHeight="1">
      <c r="A18" s="215"/>
      <c r="B18" s="53" t="s">
        <v>101</v>
      </c>
      <c r="C18" s="57">
        <v>42470</v>
      </c>
      <c r="D18" s="76" t="s">
        <v>83</v>
      </c>
      <c r="E18" s="54" t="s">
        <v>104</v>
      </c>
      <c r="F18" s="64">
        <v>10</v>
      </c>
      <c r="G18" s="9"/>
      <c r="H18" s="1" t="s">
        <v>86</v>
      </c>
    </row>
    <row r="19" spans="1:8" ht="35.1" customHeight="1">
      <c r="A19" s="215"/>
      <c r="B19" s="53" t="s">
        <v>105</v>
      </c>
      <c r="C19" s="57">
        <v>42471</v>
      </c>
      <c r="D19" s="76" t="s">
        <v>115</v>
      </c>
      <c r="E19" s="54" t="s">
        <v>116</v>
      </c>
      <c r="F19" s="64">
        <v>3</v>
      </c>
      <c r="G19" s="9"/>
      <c r="H19" s="1" t="s">
        <v>86</v>
      </c>
    </row>
    <row r="20" spans="1:8" ht="35.1" customHeight="1">
      <c r="A20" s="215"/>
      <c r="B20" s="53" t="s">
        <v>101</v>
      </c>
      <c r="C20" s="57">
        <v>42471</v>
      </c>
      <c r="D20" s="14" t="s">
        <v>102</v>
      </c>
      <c r="E20" s="14" t="s">
        <v>103</v>
      </c>
      <c r="F20" s="64">
        <v>160</v>
      </c>
      <c r="G20" s="14"/>
      <c r="H20" s="1" t="s">
        <v>86</v>
      </c>
    </row>
    <row r="21" spans="1:8" ht="45" customHeight="1">
      <c r="A21" s="215"/>
      <c r="B21" s="255" t="s">
        <v>118</v>
      </c>
      <c r="C21" s="57">
        <v>42472</v>
      </c>
      <c r="D21" s="14" t="s">
        <v>83</v>
      </c>
      <c r="E21" s="14" t="s">
        <v>119</v>
      </c>
      <c r="F21" s="64">
        <v>5</v>
      </c>
      <c r="G21" s="14"/>
      <c r="H21" s="1" t="s">
        <v>86</v>
      </c>
    </row>
    <row r="22" spans="1:8" ht="35.1" customHeight="1">
      <c r="A22" s="215"/>
      <c r="B22" s="256"/>
      <c r="C22" s="57">
        <v>42474</v>
      </c>
      <c r="D22" s="14" t="s">
        <v>120</v>
      </c>
      <c r="E22" s="54" t="s">
        <v>121</v>
      </c>
      <c r="F22" s="64">
        <v>70</v>
      </c>
      <c r="G22" s="14" t="s">
        <v>122</v>
      </c>
      <c r="H22" s="1" t="s">
        <v>86</v>
      </c>
    </row>
    <row r="23" spans="1:8" ht="35.1" customHeight="1">
      <c r="A23" s="215"/>
      <c r="B23" s="256"/>
      <c r="C23" s="57">
        <v>42475</v>
      </c>
      <c r="D23" s="14" t="s">
        <v>131</v>
      </c>
      <c r="E23" s="54" t="s">
        <v>134</v>
      </c>
      <c r="F23" s="77">
        <v>14</v>
      </c>
      <c r="G23" s="14" t="s">
        <v>136</v>
      </c>
      <c r="H23" s="1" t="s">
        <v>135</v>
      </c>
    </row>
    <row r="24" spans="1:8" ht="35.1" customHeight="1">
      <c r="A24" s="215"/>
      <c r="B24" s="256"/>
      <c r="C24" s="57">
        <v>42476</v>
      </c>
      <c r="D24" s="14" t="s">
        <v>120</v>
      </c>
      <c r="E24" s="54" t="s">
        <v>132</v>
      </c>
      <c r="F24" s="64">
        <v>0</v>
      </c>
      <c r="G24" s="14" t="s">
        <v>133</v>
      </c>
      <c r="H24" s="1" t="s">
        <v>86</v>
      </c>
    </row>
    <row r="25" spans="1:8" ht="35.1" customHeight="1">
      <c r="A25" s="215"/>
      <c r="B25" s="256"/>
      <c r="C25" s="57">
        <v>42476</v>
      </c>
      <c r="D25" s="14" t="s">
        <v>83</v>
      </c>
      <c r="E25" s="54" t="s">
        <v>138</v>
      </c>
      <c r="F25" s="64">
        <v>5</v>
      </c>
      <c r="G25" s="14"/>
      <c r="H25" s="1" t="s">
        <v>86</v>
      </c>
    </row>
    <row r="26" spans="1:8" ht="35.1" customHeight="1">
      <c r="A26" s="215"/>
      <c r="B26" s="257"/>
      <c r="C26" s="57">
        <v>42476</v>
      </c>
      <c r="D26" s="14" t="s">
        <v>126</v>
      </c>
      <c r="E26" s="69" t="s">
        <v>127</v>
      </c>
      <c r="F26" s="64">
        <v>75</v>
      </c>
      <c r="G26" s="14"/>
      <c r="H26" s="1" t="s">
        <v>86</v>
      </c>
    </row>
    <row r="27" spans="1:8" ht="35.1" customHeight="1" thickBot="1">
      <c r="A27" s="216"/>
      <c r="B27" s="106" t="s">
        <v>139</v>
      </c>
      <c r="C27" s="111">
        <v>42477</v>
      </c>
      <c r="D27" s="14" t="s">
        <v>85</v>
      </c>
      <c r="E27" s="105" t="s">
        <v>144</v>
      </c>
      <c r="F27" s="64">
        <v>20</v>
      </c>
      <c r="G27" s="14"/>
      <c r="H27" s="1" t="s">
        <v>86</v>
      </c>
    </row>
    <row r="28" spans="1:8" ht="22.5" customHeight="1">
      <c r="A28" s="246" t="s">
        <v>12</v>
      </c>
      <c r="B28" s="249"/>
      <c r="C28" s="249"/>
      <c r="D28" s="249"/>
      <c r="E28" s="250"/>
      <c r="F28" s="146">
        <f>SUM(F15:F27)</f>
        <v>512</v>
      </c>
      <c r="G28" s="107"/>
      <c r="H28" s="1" t="s">
        <v>86</v>
      </c>
    </row>
    <row r="29" spans="1:8" ht="22.5" customHeight="1">
      <c r="A29" s="251" t="s">
        <v>159</v>
      </c>
      <c r="B29" s="252"/>
      <c r="C29" s="252"/>
      <c r="D29" s="252"/>
      <c r="E29" s="253"/>
      <c r="F29" s="122">
        <v>151.72999999999999</v>
      </c>
      <c r="G29" s="70"/>
      <c r="H29" s="82" t="s">
        <v>135</v>
      </c>
    </row>
    <row r="30" spans="1:8" ht="9.75" customHeight="1" thickBot="1">
      <c r="A30" s="258"/>
      <c r="B30" s="259"/>
      <c r="C30" s="259"/>
      <c r="D30" s="259"/>
      <c r="E30" s="259"/>
      <c r="F30" s="221"/>
      <c r="G30" s="222"/>
    </row>
    <row r="31" spans="1:8" ht="35.1" customHeight="1">
      <c r="A31" s="214" t="s">
        <v>20</v>
      </c>
      <c r="B31" s="36" t="s">
        <v>145</v>
      </c>
      <c r="C31" s="66">
        <v>42478</v>
      </c>
      <c r="D31" s="56" t="s">
        <v>149</v>
      </c>
      <c r="E31" s="49" t="s">
        <v>150</v>
      </c>
      <c r="F31" s="62">
        <v>20</v>
      </c>
      <c r="G31" s="56"/>
      <c r="H31" s="1" t="s">
        <v>78</v>
      </c>
    </row>
    <row r="32" spans="1:8" ht="35.1" customHeight="1">
      <c r="A32" s="215"/>
      <c r="B32" s="36" t="s">
        <v>146</v>
      </c>
      <c r="C32" s="66">
        <v>42479</v>
      </c>
      <c r="D32" s="56" t="s">
        <v>149</v>
      </c>
      <c r="E32" s="80" t="s">
        <v>182</v>
      </c>
      <c r="F32" s="62">
        <v>20</v>
      </c>
      <c r="G32" s="14"/>
      <c r="H32" s="1" t="s">
        <v>78</v>
      </c>
    </row>
    <row r="33" spans="1:8" ht="35.1" customHeight="1">
      <c r="A33" s="215"/>
      <c r="B33" s="36" t="s">
        <v>145</v>
      </c>
      <c r="C33" s="66">
        <v>42479</v>
      </c>
      <c r="D33" s="14" t="s">
        <v>85</v>
      </c>
      <c r="E33" s="80" t="s">
        <v>184</v>
      </c>
      <c r="F33" s="62">
        <v>30</v>
      </c>
      <c r="G33" s="14"/>
      <c r="H33" s="1" t="s">
        <v>78</v>
      </c>
    </row>
    <row r="34" spans="1:8" ht="35.1" customHeight="1">
      <c r="A34" s="215"/>
      <c r="B34" s="36" t="s">
        <v>147</v>
      </c>
      <c r="C34" s="66">
        <v>42479</v>
      </c>
      <c r="D34" s="14" t="s">
        <v>83</v>
      </c>
      <c r="E34" s="80" t="s">
        <v>188</v>
      </c>
      <c r="F34" s="62">
        <v>10</v>
      </c>
      <c r="G34" s="14"/>
      <c r="H34" s="1" t="s">
        <v>78</v>
      </c>
    </row>
    <row r="35" spans="1:8" ht="35.1" customHeight="1">
      <c r="A35" s="215"/>
      <c r="B35" s="36" t="s">
        <v>147</v>
      </c>
      <c r="C35" s="66">
        <v>42483</v>
      </c>
      <c r="D35" s="14" t="s">
        <v>85</v>
      </c>
      <c r="E35" s="80" t="s">
        <v>187</v>
      </c>
      <c r="F35" s="62">
        <v>160</v>
      </c>
      <c r="G35" s="14"/>
      <c r="H35" s="1" t="s">
        <v>78</v>
      </c>
    </row>
    <row r="36" spans="1:8" ht="35.1" customHeight="1">
      <c r="A36" s="215"/>
      <c r="B36" s="53" t="s">
        <v>37</v>
      </c>
      <c r="C36" s="66">
        <v>42484</v>
      </c>
      <c r="D36" s="14" t="s">
        <v>83</v>
      </c>
      <c r="E36" s="69" t="s">
        <v>174</v>
      </c>
      <c r="F36" s="62">
        <v>60</v>
      </c>
      <c r="G36" s="14"/>
      <c r="H36" s="1" t="s">
        <v>78</v>
      </c>
    </row>
    <row r="37" spans="1:8" ht="35.1" customHeight="1" thickBot="1">
      <c r="A37" s="216"/>
      <c r="B37" s="53" t="s">
        <v>37</v>
      </c>
      <c r="C37" s="66">
        <v>42484</v>
      </c>
      <c r="D37" s="76" t="s">
        <v>35</v>
      </c>
      <c r="E37" s="78" t="s">
        <v>157</v>
      </c>
      <c r="F37" s="59">
        <v>0</v>
      </c>
      <c r="G37" s="9"/>
      <c r="H37" s="1" t="s">
        <v>158</v>
      </c>
    </row>
    <row r="38" spans="1:8" ht="24.95" customHeight="1">
      <c r="A38" s="246" t="s">
        <v>12</v>
      </c>
      <c r="B38" s="249"/>
      <c r="C38" s="249"/>
      <c r="D38" s="249"/>
      <c r="E38" s="250"/>
      <c r="F38" s="144">
        <f>SUM(F31:F36)</f>
        <v>300</v>
      </c>
      <c r="G38" s="70"/>
      <c r="H38" s="1" t="s">
        <v>78</v>
      </c>
    </row>
    <row r="39" spans="1:8" ht="24.95" customHeight="1">
      <c r="A39" s="251" t="s">
        <v>159</v>
      </c>
      <c r="B39" s="252"/>
      <c r="C39" s="252"/>
      <c r="D39" s="252"/>
      <c r="E39" s="253"/>
      <c r="F39" s="122">
        <v>40</v>
      </c>
      <c r="G39" s="14"/>
      <c r="H39" s="82" t="s">
        <v>135</v>
      </c>
    </row>
  </sheetData>
  <mergeCells count="16">
    <mergeCell ref="A38:E38"/>
    <mergeCell ref="A39:E39"/>
    <mergeCell ref="A12:E12"/>
    <mergeCell ref="A13:E13"/>
    <mergeCell ref="A30:G30"/>
    <mergeCell ref="A15:A27"/>
    <mergeCell ref="A31:A37"/>
    <mergeCell ref="A6:E6"/>
    <mergeCell ref="A28:E28"/>
    <mergeCell ref="A29:E29"/>
    <mergeCell ref="A7:E7"/>
    <mergeCell ref="A2:A5"/>
    <mergeCell ref="A8:G8"/>
    <mergeCell ref="A9:A11"/>
    <mergeCell ref="A14:H14"/>
    <mergeCell ref="B21:B26"/>
  </mergeCells>
  <pageMargins left="0.27" right="0.5" top="0.33" bottom="0.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0"/>
  <sheetViews>
    <sheetView topLeftCell="A19" zoomScaleNormal="100" workbookViewId="0">
      <selection activeCell="D26" sqref="D26"/>
    </sheetView>
  </sheetViews>
  <sheetFormatPr defaultRowHeight="15"/>
  <cols>
    <col min="1" max="1" width="9.140625" style="19" customWidth="1"/>
    <col min="2" max="2" width="14.5703125" style="25" customWidth="1"/>
    <col min="3" max="3" width="8.85546875" style="31" customWidth="1"/>
    <col min="4" max="4" width="16.140625" style="26" customWidth="1"/>
    <col min="5" max="5" width="63" style="1" customWidth="1"/>
    <col min="6" max="6" width="13.42578125" style="34" customWidth="1"/>
    <col min="7" max="7" width="13" style="18" customWidth="1"/>
    <col min="8" max="8" width="13.5703125" hidden="1" customWidth="1"/>
  </cols>
  <sheetData>
    <row r="1" spans="1:8" ht="30.75" thickBot="1">
      <c r="A1" s="22" t="s">
        <v>0</v>
      </c>
      <c r="B1" s="9" t="s">
        <v>7</v>
      </c>
      <c r="C1" s="30" t="s">
        <v>8</v>
      </c>
      <c r="D1" s="9" t="s">
        <v>51</v>
      </c>
      <c r="E1" s="9" t="s">
        <v>9</v>
      </c>
      <c r="F1" s="32" t="s">
        <v>10</v>
      </c>
      <c r="G1" s="9" t="s">
        <v>11</v>
      </c>
    </row>
    <row r="2" spans="1:8" ht="53.25" customHeight="1">
      <c r="A2" s="214" t="s">
        <v>20</v>
      </c>
      <c r="B2" s="268" t="s">
        <v>50</v>
      </c>
      <c r="C2" s="271" t="s">
        <v>52</v>
      </c>
      <c r="D2" s="260" t="s">
        <v>107</v>
      </c>
      <c r="E2" s="24" t="s">
        <v>63</v>
      </c>
      <c r="F2" s="263">
        <v>800</v>
      </c>
      <c r="G2" s="55" t="s">
        <v>108</v>
      </c>
      <c r="H2" s="1" t="s">
        <v>78</v>
      </c>
    </row>
    <row r="3" spans="1:8" ht="69" customHeight="1">
      <c r="A3" s="215"/>
      <c r="B3" s="269"/>
      <c r="C3" s="272"/>
      <c r="D3" s="261"/>
      <c r="E3" s="51" t="s">
        <v>65</v>
      </c>
      <c r="F3" s="264"/>
      <c r="G3" s="55" t="s">
        <v>109</v>
      </c>
      <c r="H3" s="1" t="s">
        <v>78</v>
      </c>
    </row>
    <row r="4" spans="1:8" ht="48.75" customHeight="1" thickBot="1">
      <c r="A4" s="216"/>
      <c r="B4" s="270"/>
      <c r="C4" s="273"/>
      <c r="D4" s="262"/>
      <c r="E4" s="51" t="s">
        <v>64</v>
      </c>
      <c r="F4" s="265"/>
      <c r="G4" s="14"/>
      <c r="H4" s="1" t="s">
        <v>78</v>
      </c>
    </row>
    <row r="5" spans="1:8" ht="21.75" customHeight="1">
      <c r="A5" s="246" t="s">
        <v>12</v>
      </c>
      <c r="B5" s="249"/>
      <c r="C5" s="249"/>
      <c r="D5" s="249"/>
      <c r="E5" s="250"/>
      <c r="F5" s="121">
        <f>SUM(F2:F4)+30+150</f>
        <v>980</v>
      </c>
      <c r="G5" s="70"/>
      <c r="H5" s="1" t="s">
        <v>78</v>
      </c>
    </row>
    <row r="6" spans="1:8" ht="21.75" customHeight="1">
      <c r="A6" s="251" t="s">
        <v>159</v>
      </c>
      <c r="B6" s="252"/>
      <c r="C6" s="252"/>
      <c r="D6" s="252"/>
      <c r="E6" s="253"/>
      <c r="F6" s="122">
        <v>144.54</v>
      </c>
      <c r="G6" s="14"/>
      <c r="H6" s="82" t="s">
        <v>135</v>
      </c>
    </row>
    <row r="7" spans="1:8" ht="8.25" customHeight="1" thickBot="1">
      <c r="A7" s="217"/>
      <c r="B7" s="218"/>
      <c r="C7" s="218"/>
      <c r="D7" s="218"/>
      <c r="E7" s="218"/>
      <c r="F7" s="218"/>
      <c r="G7" s="219"/>
    </row>
    <row r="8" spans="1:8" ht="48.75" customHeight="1">
      <c r="A8" s="214" t="s">
        <v>21</v>
      </c>
      <c r="B8" s="266" t="s">
        <v>59</v>
      </c>
      <c r="C8" s="275" t="s">
        <v>70</v>
      </c>
      <c r="D8" s="295" t="s">
        <v>244</v>
      </c>
      <c r="E8" s="14" t="s">
        <v>66</v>
      </c>
      <c r="F8" s="33">
        <v>6000</v>
      </c>
      <c r="G8" s="14" t="s">
        <v>93</v>
      </c>
      <c r="H8" s="1" t="s">
        <v>80</v>
      </c>
    </row>
    <row r="9" spans="1:8" ht="47.25" customHeight="1">
      <c r="A9" s="215"/>
      <c r="B9" s="274"/>
      <c r="C9" s="276"/>
      <c r="D9" s="278"/>
      <c r="E9" s="51" t="s">
        <v>67</v>
      </c>
      <c r="F9" s="33">
        <v>35000</v>
      </c>
      <c r="G9" s="14" t="s">
        <v>94</v>
      </c>
      <c r="H9" s="1" t="s">
        <v>80</v>
      </c>
    </row>
    <row r="10" spans="1:8" ht="36" customHeight="1" thickBot="1">
      <c r="A10" s="216"/>
      <c r="B10" s="267"/>
      <c r="C10" s="277"/>
      <c r="D10" s="279"/>
      <c r="E10" s="37" t="s">
        <v>72</v>
      </c>
      <c r="F10" s="33">
        <v>35000</v>
      </c>
      <c r="G10" s="14"/>
      <c r="H10" s="1" t="s">
        <v>80</v>
      </c>
    </row>
    <row r="11" spans="1:8" ht="21.75" customHeight="1">
      <c r="A11" s="246" t="s">
        <v>12</v>
      </c>
      <c r="B11" s="249"/>
      <c r="C11" s="249"/>
      <c r="D11" s="249"/>
      <c r="E11" s="250"/>
      <c r="F11" s="123">
        <f>SUM(F8:F10)+5000+3000</f>
        <v>84000</v>
      </c>
      <c r="G11" s="70"/>
      <c r="H11" s="1" t="s">
        <v>80</v>
      </c>
    </row>
    <row r="12" spans="1:8" ht="21.75" customHeight="1">
      <c r="A12" s="251" t="s">
        <v>159</v>
      </c>
      <c r="B12" s="252"/>
      <c r="C12" s="252"/>
      <c r="D12" s="252"/>
      <c r="E12" s="253"/>
      <c r="F12" s="122">
        <v>124.42</v>
      </c>
      <c r="G12" s="14"/>
      <c r="H12" s="82" t="s">
        <v>135</v>
      </c>
    </row>
    <row r="13" spans="1:8" ht="9.75" customHeight="1" thickBot="1">
      <c r="A13" s="217"/>
      <c r="B13" s="218"/>
      <c r="C13" s="218"/>
      <c r="D13" s="218"/>
      <c r="E13" s="218"/>
      <c r="F13" s="218"/>
      <c r="G13" s="219"/>
    </row>
    <row r="14" spans="1:8" ht="28.5" customHeight="1">
      <c r="A14" s="214" t="s">
        <v>22</v>
      </c>
      <c r="B14" s="41" t="s">
        <v>88</v>
      </c>
      <c r="C14" s="57">
        <v>42469</v>
      </c>
      <c r="D14" s="9"/>
      <c r="E14" s="24" t="s">
        <v>205</v>
      </c>
      <c r="F14" s="64">
        <v>115</v>
      </c>
      <c r="G14" s="14"/>
      <c r="H14" s="1" t="s">
        <v>86</v>
      </c>
    </row>
    <row r="15" spans="1:8" ht="33.75" customHeight="1">
      <c r="A15" s="215"/>
      <c r="B15" s="53" t="s">
        <v>105</v>
      </c>
      <c r="C15" s="57">
        <v>42470</v>
      </c>
      <c r="D15" s="76" t="s">
        <v>106</v>
      </c>
      <c r="E15" s="24" t="s">
        <v>110</v>
      </c>
      <c r="F15" s="64">
        <v>40</v>
      </c>
      <c r="G15" s="14"/>
      <c r="H15" s="1" t="s">
        <v>86</v>
      </c>
    </row>
    <row r="16" spans="1:8" ht="49.5" customHeight="1">
      <c r="A16" s="215"/>
      <c r="B16" s="53" t="s">
        <v>111</v>
      </c>
      <c r="C16" s="57">
        <v>42471</v>
      </c>
      <c r="D16" s="76" t="s">
        <v>112</v>
      </c>
      <c r="E16" s="24" t="s">
        <v>117</v>
      </c>
      <c r="F16" s="64">
        <v>90</v>
      </c>
      <c r="G16" s="14" t="s">
        <v>113</v>
      </c>
      <c r="H16" s="1" t="s">
        <v>86</v>
      </c>
    </row>
    <row r="17" spans="1:8" ht="60.75" customHeight="1">
      <c r="A17" s="215"/>
      <c r="B17" s="53" t="s">
        <v>118</v>
      </c>
      <c r="C17" s="57">
        <v>42473</v>
      </c>
      <c r="D17" s="76"/>
      <c r="E17" s="24" t="s">
        <v>124</v>
      </c>
      <c r="F17" s="64">
        <v>23</v>
      </c>
      <c r="G17" s="14" t="s">
        <v>125</v>
      </c>
      <c r="H17" s="1" t="s">
        <v>86</v>
      </c>
    </row>
    <row r="18" spans="1:8" ht="49.5" customHeight="1">
      <c r="A18" s="215"/>
      <c r="B18" s="103" t="s">
        <v>137</v>
      </c>
      <c r="C18" s="57">
        <v>42475</v>
      </c>
      <c r="D18" s="14" t="s">
        <v>142</v>
      </c>
      <c r="E18" s="24" t="s">
        <v>140</v>
      </c>
      <c r="F18" s="64">
        <v>128</v>
      </c>
      <c r="G18" s="14" t="s">
        <v>233</v>
      </c>
      <c r="H18" s="1" t="s">
        <v>86</v>
      </c>
    </row>
    <row r="19" spans="1:8" ht="49.5" customHeight="1" thickBot="1">
      <c r="A19" s="216"/>
      <c r="B19" s="53" t="s">
        <v>139</v>
      </c>
      <c r="C19" s="57">
        <v>42477</v>
      </c>
      <c r="D19" s="14" t="s">
        <v>141</v>
      </c>
      <c r="E19" s="24" t="s">
        <v>143</v>
      </c>
      <c r="F19" s="64">
        <v>40</v>
      </c>
      <c r="G19" s="14"/>
      <c r="H19" s="1" t="s">
        <v>86</v>
      </c>
    </row>
    <row r="20" spans="1:8" ht="21.75" customHeight="1">
      <c r="A20" s="246" t="s">
        <v>12</v>
      </c>
      <c r="B20" s="249"/>
      <c r="C20" s="249"/>
      <c r="D20" s="249"/>
      <c r="E20" s="250"/>
      <c r="F20" s="124">
        <f>SUM(F14:F19)+17+70+20</f>
        <v>543</v>
      </c>
      <c r="G20" s="70"/>
      <c r="H20" s="1" t="s">
        <v>86</v>
      </c>
    </row>
    <row r="21" spans="1:8" ht="21.75" customHeight="1">
      <c r="A21" s="251" t="s">
        <v>159</v>
      </c>
      <c r="B21" s="252"/>
      <c r="C21" s="252"/>
      <c r="D21" s="252"/>
      <c r="E21" s="253"/>
      <c r="F21" s="122">
        <v>160.91999999999999</v>
      </c>
      <c r="G21" s="14"/>
      <c r="H21" s="82" t="s">
        <v>135</v>
      </c>
    </row>
    <row r="22" spans="1:8" ht="12" customHeight="1" thickBot="1">
      <c r="A22" s="217"/>
      <c r="B22" s="218"/>
      <c r="C22" s="218"/>
      <c r="D22" s="218"/>
      <c r="E22" s="218"/>
      <c r="F22" s="218"/>
      <c r="G22" s="219"/>
      <c r="H22" s="1"/>
    </row>
    <row r="23" spans="1:8" ht="49.5" customHeight="1">
      <c r="A23" s="214" t="s">
        <v>20</v>
      </c>
      <c r="B23" s="53" t="s">
        <v>146</v>
      </c>
      <c r="C23" s="57">
        <v>42478</v>
      </c>
      <c r="D23" s="76"/>
      <c r="E23" s="24" t="s">
        <v>148</v>
      </c>
      <c r="F23" s="64">
        <v>30</v>
      </c>
      <c r="G23" s="14" t="s">
        <v>189</v>
      </c>
      <c r="H23" s="1" t="s">
        <v>78</v>
      </c>
    </row>
    <row r="24" spans="1:8" ht="49.5" customHeight="1">
      <c r="A24" s="215"/>
      <c r="B24" s="266" t="s">
        <v>147</v>
      </c>
      <c r="C24" s="57">
        <v>42480</v>
      </c>
      <c r="D24" s="76"/>
      <c r="E24" s="24" t="s">
        <v>191</v>
      </c>
      <c r="F24" s="62">
        <v>90</v>
      </c>
      <c r="G24" s="14" t="s">
        <v>108</v>
      </c>
      <c r="H24" s="1" t="s">
        <v>78</v>
      </c>
    </row>
    <row r="25" spans="1:8" ht="49.5" customHeight="1">
      <c r="A25" s="215"/>
      <c r="B25" s="274"/>
      <c r="C25" s="164">
        <v>42481</v>
      </c>
      <c r="D25" s="76"/>
      <c r="E25" s="162" t="s">
        <v>190</v>
      </c>
      <c r="F25" s="61">
        <v>340</v>
      </c>
      <c r="G25" s="160"/>
      <c r="H25" s="1"/>
    </row>
    <row r="26" spans="1:8" ht="49.5" customHeight="1" thickBot="1">
      <c r="A26" s="216"/>
      <c r="B26" s="267"/>
      <c r="C26" s="57">
        <v>42482</v>
      </c>
      <c r="D26" s="76"/>
      <c r="E26" s="162" t="s">
        <v>245</v>
      </c>
      <c r="F26" s="61"/>
      <c r="G26" s="68"/>
      <c r="H26" s="1" t="s">
        <v>78</v>
      </c>
    </row>
    <row r="27" spans="1:8" ht="24.95" customHeight="1">
      <c r="A27" s="246" t="s">
        <v>12</v>
      </c>
      <c r="B27" s="249"/>
      <c r="C27" s="249"/>
      <c r="D27" s="249"/>
      <c r="E27" s="250"/>
      <c r="F27" s="121">
        <f>SUM(F23:F26)+20+30</f>
        <v>510</v>
      </c>
      <c r="G27" s="70"/>
      <c r="H27" s="1" t="s">
        <v>78</v>
      </c>
    </row>
    <row r="28" spans="1:8" ht="24.95" customHeight="1">
      <c r="A28" s="251" t="s">
        <v>159</v>
      </c>
      <c r="B28" s="252"/>
      <c r="C28" s="252"/>
      <c r="D28" s="252"/>
      <c r="E28" s="253"/>
      <c r="F28" s="122">
        <v>75.22</v>
      </c>
      <c r="G28" s="14"/>
      <c r="H28" s="82" t="s">
        <v>135</v>
      </c>
    </row>
    <row r="30" spans="1:8" ht="21.75" customHeight="1">
      <c r="E30" s="125" t="s">
        <v>206</v>
      </c>
      <c r="F30" s="126">
        <f>SUM(F6+F12+F21+F28)</f>
        <v>505.1</v>
      </c>
    </row>
  </sheetData>
  <mergeCells count="23">
    <mergeCell ref="A6:E6"/>
    <mergeCell ref="A27:E27"/>
    <mergeCell ref="A28:E28"/>
    <mergeCell ref="A20:E20"/>
    <mergeCell ref="A21:E21"/>
    <mergeCell ref="A11:E11"/>
    <mergeCell ref="A12:E12"/>
    <mergeCell ref="D2:D4"/>
    <mergeCell ref="F2:F4"/>
    <mergeCell ref="A14:A19"/>
    <mergeCell ref="A22:G22"/>
    <mergeCell ref="A23:A26"/>
    <mergeCell ref="B24:B26"/>
    <mergeCell ref="A2:A4"/>
    <mergeCell ref="A7:G7"/>
    <mergeCell ref="A8:A10"/>
    <mergeCell ref="A13:G13"/>
    <mergeCell ref="B2:B4"/>
    <mergeCell ref="C2:C4"/>
    <mergeCell ref="B8:B10"/>
    <mergeCell ref="C8:C10"/>
    <mergeCell ref="D8:D10"/>
    <mergeCell ref="A5:E5"/>
  </mergeCells>
  <pageMargins left="0.27" right="0.5" top="0.33" bottom="0.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5"/>
  <sheetViews>
    <sheetView topLeftCell="A16" zoomScaleNormal="100" workbookViewId="0">
      <selection activeCell="F21" sqref="F21"/>
    </sheetView>
  </sheetViews>
  <sheetFormatPr defaultRowHeight="33" customHeight="1"/>
  <cols>
    <col min="1" max="1" width="15.5703125" style="50" customWidth="1"/>
    <col min="2" max="2" width="8.5703125" style="46" customWidth="1"/>
    <col min="3" max="3" width="9.42578125" style="1" customWidth="1"/>
    <col min="4" max="4" width="9.7109375" style="1" customWidth="1"/>
    <col min="5" max="5" width="20.28515625" style="1" customWidth="1"/>
    <col min="6" max="6" width="49" customWidth="1"/>
    <col min="7" max="7" width="5.85546875" style="1" hidden="1" customWidth="1"/>
    <col min="8" max="8" width="10.7109375" style="40" customWidth="1"/>
    <col min="9" max="9" width="11.7109375" style="40" customWidth="1"/>
    <col min="10" max="10" width="13.5703125" style="1" hidden="1" customWidth="1"/>
    <col min="11" max="11" width="4.140625" customWidth="1"/>
  </cols>
  <sheetData>
    <row r="1" spans="1:10" ht="31.5">
      <c r="A1" s="4" t="s">
        <v>7</v>
      </c>
      <c r="B1" s="44" t="s">
        <v>13</v>
      </c>
      <c r="C1" s="11" t="s">
        <v>14</v>
      </c>
      <c r="D1" s="11" t="s">
        <v>15</v>
      </c>
      <c r="E1" s="3" t="s">
        <v>16</v>
      </c>
      <c r="F1" s="287" t="s">
        <v>17</v>
      </c>
      <c r="G1" s="288"/>
      <c r="H1" s="38" t="s">
        <v>18</v>
      </c>
      <c r="I1" s="38" t="s">
        <v>19</v>
      </c>
    </row>
    <row r="2" spans="1:10" ht="30" customHeight="1">
      <c r="A2" s="14" t="s">
        <v>54</v>
      </c>
      <c r="B2" s="72">
        <v>42462</v>
      </c>
      <c r="C2" s="285" t="s">
        <v>46</v>
      </c>
      <c r="D2" s="286"/>
      <c r="E2" s="211" t="s">
        <v>47</v>
      </c>
      <c r="F2" s="212"/>
      <c r="G2" s="212"/>
      <c r="H2" s="212"/>
      <c r="I2" s="213"/>
      <c r="J2" s="25"/>
    </row>
    <row r="3" spans="1:10" ht="35.25" customHeight="1">
      <c r="A3" s="27" t="s">
        <v>50</v>
      </c>
      <c r="B3" s="84">
        <v>2</v>
      </c>
      <c r="C3" s="72">
        <v>42463</v>
      </c>
      <c r="D3" s="72">
        <v>42465</v>
      </c>
      <c r="E3" s="285" t="s">
        <v>55</v>
      </c>
      <c r="F3" s="289"/>
      <c r="G3" s="289"/>
      <c r="H3" s="289"/>
      <c r="I3" s="286"/>
      <c r="J3" s="25"/>
    </row>
    <row r="4" spans="1:10" ht="29.25" customHeight="1">
      <c r="A4" s="243" t="s">
        <v>59</v>
      </c>
      <c r="B4" s="298">
        <v>2</v>
      </c>
      <c r="C4" s="284">
        <v>42465</v>
      </c>
      <c r="D4" s="284">
        <v>42467</v>
      </c>
      <c r="E4" s="15" t="s">
        <v>60</v>
      </c>
      <c r="F4" s="299" t="s">
        <v>192</v>
      </c>
      <c r="G4" s="299"/>
      <c r="H4" s="39">
        <v>11.52</v>
      </c>
      <c r="I4" s="39">
        <f>H4*B4</f>
        <v>23.04</v>
      </c>
      <c r="J4" s="83" t="s">
        <v>80</v>
      </c>
    </row>
    <row r="5" spans="1:10" ht="29.25" customHeight="1">
      <c r="A5" s="243"/>
      <c r="B5" s="298"/>
      <c r="C5" s="284"/>
      <c r="D5" s="284"/>
      <c r="E5" s="15" t="s">
        <v>242</v>
      </c>
      <c r="F5" s="297" t="s">
        <v>243</v>
      </c>
      <c r="G5" s="297"/>
      <c r="H5" s="39">
        <v>11.81</v>
      </c>
      <c r="I5" s="39"/>
      <c r="J5" s="83"/>
    </row>
    <row r="6" spans="1:10" ht="102" customHeight="1">
      <c r="A6" s="291" t="s">
        <v>238</v>
      </c>
      <c r="B6" s="292"/>
      <c r="C6" s="292"/>
      <c r="D6" s="292"/>
      <c r="E6" s="292"/>
      <c r="F6" s="292"/>
      <c r="G6" s="292"/>
      <c r="H6" s="292"/>
      <c r="I6" s="293"/>
      <c r="J6" s="83"/>
    </row>
    <row r="7" spans="1:10" ht="49.5" customHeight="1">
      <c r="A7" s="14" t="s">
        <v>73</v>
      </c>
      <c r="B7" s="72">
        <v>42467</v>
      </c>
      <c r="C7" s="285" t="s">
        <v>161</v>
      </c>
      <c r="D7" s="286"/>
      <c r="E7" s="211" t="s">
        <v>166</v>
      </c>
      <c r="F7" s="212"/>
      <c r="G7" s="212"/>
      <c r="H7" s="212"/>
      <c r="I7" s="213"/>
      <c r="J7" s="25"/>
    </row>
    <row r="8" spans="1:10" ht="47.25" customHeight="1">
      <c r="A8" s="69" t="s">
        <v>88</v>
      </c>
      <c r="B8" s="84">
        <v>1</v>
      </c>
      <c r="C8" s="72">
        <v>42468</v>
      </c>
      <c r="D8" s="72">
        <v>42469</v>
      </c>
      <c r="E8" s="69" t="s">
        <v>162</v>
      </c>
      <c r="F8" s="211" t="s">
        <v>193</v>
      </c>
      <c r="G8" s="213"/>
      <c r="H8" s="64">
        <v>21</v>
      </c>
      <c r="I8" s="39">
        <f t="shared" ref="I8" si="0">H8*B8</f>
        <v>21</v>
      </c>
      <c r="J8" s="25" t="s">
        <v>86</v>
      </c>
    </row>
    <row r="9" spans="1:10" ht="34.5" customHeight="1">
      <c r="A9" s="14" t="s">
        <v>101</v>
      </c>
      <c r="B9" s="72">
        <v>42469</v>
      </c>
      <c r="C9" s="285" t="s">
        <v>163</v>
      </c>
      <c r="D9" s="286"/>
      <c r="E9" s="211" t="s">
        <v>164</v>
      </c>
      <c r="F9" s="212"/>
      <c r="G9" s="212"/>
      <c r="H9" s="212"/>
      <c r="I9" s="213"/>
      <c r="J9" s="25"/>
    </row>
    <row r="10" spans="1:10" ht="32.25" customHeight="1">
      <c r="A10" s="295" t="s">
        <v>105</v>
      </c>
      <c r="B10" s="280">
        <v>1</v>
      </c>
      <c r="C10" s="282">
        <v>42470</v>
      </c>
      <c r="D10" s="284">
        <v>42471</v>
      </c>
      <c r="E10" s="69" t="s">
        <v>106</v>
      </c>
      <c r="F10" s="211" t="s">
        <v>237</v>
      </c>
      <c r="G10" s="213"/>
      <c r="H10" s="64">
        <v>40</v>
      </c>
      <c r="I10" s="39">
        <f t="shared" ref="I10" si="1">H10*B10</f>
        <v>40</v>
      </c>
      <c r="J10" s="25" t="s">
        <v>86</v>
      </c>
    </row>
    <row r="11" spans="1:10" ht="28.5" customHeight="1">
      <c r="A11" s="296"/>
      <c r="B11" s="281"/>
      <c r="C11" s="283"/>
      <c r="D11" s="284"/>
      <c r="E11" s="108" t="s">
        <v>181</v>
      </c>
      <c r="F11" s="229" t="s">
        <v>194</v>
      </c>
      <c r="G11" s="230"/>
      <c r="H11" s="109"/>
      <c r="I11" s="39"/>
      <c r="J11" s="25"/>
    </row>
    <row r="12" spans="1:10" ht="35.25" customHeight="1">
      <c r="A12" s="14" t="s">
        <v>118</v>
      </c>
      <c r="B12" s="72">
        <v>42471</v>
      </c>
      <c r="C12" s="285" t="s">
        <v>165</v>
      </c>
      <c r="D12" s="286"/>
      <c r="E12" s="211" t="s">
        <v>171</v>
      </c>
      <c r="F12" s="212"/>
      <c r="G12" s="212"/>
      <c r="H12" s="212"/>
      <c r="I12" s="213"/>
      <c r="J12" s="25"/>
    </row>
    <row r="13" spans="1:10" ht="37.5" customHeight="1">
      <c r="A13" s="14" t="s">
        <v>118</v>
      </c>
      <c r="B13" s="85">
        <v>2</v>
      </c>
      <c r="C13" s="72">
        <v>42472</v>
      </c>
      <c r="D13" s="72">
        <v>42474</v>
      </c>
      <c r="E13" s="69" t="s">
        <v>167</v>
      </c>
      <c r="F13" s="211" t="s">
        <v>168</v>
      </c>
      <c r="G13" s="213"/>
      <c r="H13" s="64">
        <v>35</v>
      </c>
      <c r="I13" s="39">
        <f t="shared" ref="I13" si="2">H13*B13</f>
        <v>70</v>
      </c>
      <c r="J13" s="25" t="s">
        <v>86</v>
      </c>
    </row>
    <row r="14" spans="1:10" ht="36" customHeight="1">
      <c r="A14" s="86" t="s">
        <v>129</v>
      </c>
      <c r="B14" s="87">
        <v>2</v>
      </c>
      <c r="C14" s="72">
        <v>42474</v>
      </c>
      <c r="D14" s="72">
        <v>42476</v>
      </c>
      <c r="E14" s="20" t="s">
        <v>169</v>
      </c>
      <c r="F14" s="211" t="s">
        <v>195</v>
      </c>
      <c r="G14" s="213"/>
      <c r="H14" s="64">
        <v>30</v>
      </c>
      <c r="I14" s="39">
        <f t="shared" ref="I14" si="3">H14*B14</f>
        <v>60</v>
      </c>
      <c r="J14" s="25" t="s">
        <v>86</v>
      </c>
    </row>
    <row r="15" spans="1:10" ht="30.75" customHeight="1">
      <c r="A15" s="20" t="s">
        <v>139</v>
      </c>
      <c r="B15" s="72">
        <v>42476</v>
      </c>
      <c r="C15" s="285" t="s">
        <v>170</v>
      </c>
      <c r="D15" s="286"/>
      <c r="E15" s="211" t="s">
        <v>172</v>
      </c>
      <c r="F15" s="212"/>
      <c r="G15" s="212"/>
      <c r="H15" s="212"/>
      <c r="I15" s="213"/>
    </row>
    <row r="16" spans="1:10" ht="33" customHeight="1">
      <c r="A16" s="20" t="s">
        <v>145</v>
      </c>
      <c r="B16" s="84">
        <v>1</v>
      </c>
      <c r="C16" s="72">
        <v>42477</v>
      </c>
      <c r="D16" s="72">
        <v>42478</v>
      </c>
      <c r="E16" s="20" t="s">
        <v>173</v>
      </c>
      <c r="F16" s="211" t="s">
        <v>197</v>
      </c>
      <c r="G16" s="213"/>
      <c r="H16" s="62">
        <v>50</v>
      </c>
      <c r="I16" s="62">
        <f>H16*B16</f>
        <v>50</v>
      </c>
      <c r="J16" s="1" t="s">
        <v>78</v>
      </c>
    </row>
    <row r="17" spans="1:10" ht="33" customHeight="1">
      <c r="A17" s="20" t="s">
        <v>146</v>
      </c>
      <c r="B17" s="84">
        <v>1</v>
      </c>
      <c r="C17" s="72">
        <v>42478</v>
      </c>
      <c r="D17" s="72">
        <v>42479</v>
      </c>
      <c r="E17" s="80" t="s">
        <v>198</v>
      </c>
      <c r="F17" s="294" t="s">
        <v>199</v>
      </c>
      <c r="G17" s="230"/>
      <c r="H17" s="61">
        <v>90</v>
      </c>
      <c r="I17" s="62">
        <f>H17*B17</f>
        <v>90</v>
      </c>
      <c r="J17" s="1" t="s">
        <v>78</v>
      </c>
    </row>
    <row r="18" spans="1:10" ht="51.75" customHeight="1">
      <c r="A18" s="20" t="s">
        <v>147</v>
      </c>
      <c r="B18" s="84">
        <v>3</v>
      </c>
      <c r="C18" s="72">
        <v>42479</v>
      </c>
      <c r="D18" s="72">
        <v>42482</v>
      </c>
      <c r="E18" s="69" t="s">
        <v>162</v>
      </c>
      <c r="F18" s="211" t="s">
        <v>196</v>
      </c>
      <c r="G18" s="230"/>
      <c r="H18" s="62">
        <v>59</v>
      </c>
      <c r="I18" s="62">
        <f>H18*B18</f>
        <v>177</v>
      </c>
      <c r="J18" s="1" t="s">
        <v>78</v>
      </c>
    </row>
    <row r="19" spans="1:10" ht="33" customHeight="1">
      <c r="A19" s="20" t="s">
        <v>175</v>
      </c>
      <c r="B19" s="81">
        <v>42482</v>
      </c>
      <c r="C19" s="285" t="s">
        <v>201</v>
      </c>
      <c r="D19" s="286"/>
      <c r="E19" s="211" t="s">
        <v>200</v>
      </c>
      <c r="F19" s="212"/>
      <c r="G19" s="212"/>
      <c r="H19" s="212"/>
      <c r="I19" s="213"/>
      <c r="J19" s="1" t="s">
        <v>78</v>
      </c>
    </row>
    <row r="20" spans="1:10" ht="33" customHeight="1">
      <c r="A20" s="300" t="s">
        <v>175</v>
      </c>
      <c r="B20" s="280">
        <v>1</v>
      </c>
      <c r="C20" s="271">
        <v>42483</v>
      </c>
      <c r="D20" s="271">
        <v>42484</v>
      </c>
      <c r="E20" s="14" t="s">
        <v>176</v>
      </c>
      <c r="F20" s="112"/>
      <c r="G20" s="75"/>
      <c r="H20" s="61">
        <v>45</v>
      </c>
      <c r="I20" s="61">
        <f>H20*B20</f>
        <v>45</v>
      </c>
      <c r="J20" s="1" t="s">
        <v>78</v>
      </c>
    </row>
    <row r="21" spans="1:10" ht="33" customHeight="1">
      <c r="A21" s="301"/>
      <c r="B21" s="281"/>
      <c r="C21" s="273"/>
      <c r="D21" s="273"/>
      <c r="E21" s="14" t="s">
        <v>246</v>
      </c>
      <c r="F21" s="112"/>
      <c r="G21" s="75"/>
      <c r="H21" s="61"/>
      <c r="I21" s="61"/>
    </row>
    <row r="22" spans="1:10" ht="33" customHeight="1">
      <c r="A22" s="88"/>
      <c r="B22" s="89"/>
      <c r="C22" s="90"/>
      <c r="D22" s="90"/>
      <c r="E22" s="90"/>
      <c r="F22" s="118" t="s">
        <v>202</v>
      </c>
      <c r="G22" s="99" t="s">
        <v>178</v>
      </c>
      <c r="H22" s="114">
        <f>SUM(I4)</f>
        <v>23.04</v>
      </c>
      <c r="I22" s="113">
        <v>0.03</v>
      </c>
    </row>
    <row r="23" spans="1:10" ht="33" customHeight="1">
      <c r="A23" s="93"/>
      <c r="B23" s="94"/>
      <c r="C23" s="95"/>
      <c r="D23" s="95"/>
      <c r="E23" s="95"/>
      <c r="F23" s="119" t="s">
        <v>204</v>
      </c>
      <c r="G23" s="100" t="s">
        <v>179</v>
      </c>
      <c r="H23" s="115">
        <f>SUM(I8+I10+I13+I14)</f>
        <v>191</v>
      </c>
      <c r="I23" s="129">
        <v>56.56</v>
      </c>
    </row>
    <row r="24" spans="1:10" ht="33" customHeight="1" thickBot="1">
      <c r="A24" s="96"/>
      <c r="B24" s="97"/>
      <c r="C24" s="98"/>
      <c r="D24" s="98"/>
      <c r="E24" s="98"/>
      <c r="F24" s="120" t="s">
        <v>203</v>
      </c>
      <c r="G24" s="101" t="s">
        <v>180</v>
      </c>
      <c r="H24" s="116">
        <f>SUM(I16:I20)</f>
        <v>362</v>
      </c>
      <c r="I24" s="130">
        <v>52.62</v>
      </c>
    </row>
    <row r="25" spans="1:10" ht="33" customHeight="1" thickBot="1">
      <c r="A25" s="131"/>
      <c r="B25" s="91"/>
      <c r="C25" s="92"/>
      <c r="D25" s="92"/>
      <c r="E25" s="92"/>
      <c r="F25" s="290" t="s">
        <v>177</v>
      </c>
      <c r="G25" s="290"/>
      <c r="H25" s="290"/>
      <c r="I25" s="117">
        <f>SUM(I22:I24)</f>
        <v>109.21000000000001</v>
      </c>
    </row>
  </sheetData>
  <mergeCells count="37">
    <mergeCell ref="A4:A5"/>
    <mergeCell ref="B4:B5"/>
    <mergeCell ref="C4:C5"/>
    <mergeCell ref="D4:D5"/>
    <mergeCell ref="A20:A21"/>
    <mergeCell ref="B20:B21"/>
    <mergeCell ref="C20:C21"/>
    <mergeCell ref="D20:D21"/>
    <mergeCell ref="F25:H25"/>
    <mergeCell ref="A6:I6"/>
    <mergeCell ref="C2:D2"/>
    <mergeCell ref="C7:D7"/>
    <mergeCell ref="C9:D9"/>
    <mergeCell ref="C12:D12"/>
    <mergeCell ref="E9:I9"/>
    <mergeCell ref="E7:I7"/>
    <mergeCell ref="E2:I2"/>
    <mergeCell ref="F4:G4"/>
    <mergeCell ref="F16:G16"/>
    <mergeCell ref="F17:G17"/>
    <mergeCell ref="F18:G18"/>
    <mergeCell ref="A10:A11"/>
    <mergeCell ref="C19:D19"/>
    <mergeCell ref="E19:I19"/>
    <mergeCell ref="F1:G1"/>
    <mergeCell ref="F8:G8"/>
    <mergeCell ref="F10:G10"/>
    <mergeCell ref="F11:G11"/>
    <mergeCell ref="E3:I3"/>
    <mergeCell ref="B10:B11"/>
    <mergeCell ref="C10:C11"/>
    <mergeCell ref="D10:D11"/>
    <mergeCell ref="E12:I12"/>
    <mergeCell ref="C15:D15"/>
    <mergeCell ref="E15:I15"/>
    <mergeCell ref="F13:G13"/>
    <mergeCell ref="F14:G14"/>
  </mergeCells>
  <pageMargins left="0.52" right="0.51181102362204722" top="0.54" bottom="0.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TUDO</vt:lpstr>
      <vt:lpstr>CONVERSÃO</vt:lpstr>
      <vt:lpstr>PLANEJAMENTO</vt:lpstr>
      <vt:lpstr>Transportes</vt:lpstr>
      <vt:lpstr>Passeios</vt:lpstr>
      <vt:lpstr>Hostels</vt:lpstr>
    </vt:vector>
  </TitlesOfParts>
  <Company>Maryana Teles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Maryana R Teles Nunes</dc:creator>
  <cp:lastModifiedBy>Maryana R Teles Nunes</cp:lastModifiedBy>
  <cp:lastPrinted>2016-03-22T12:41:59Z</cp:lastPrinted>
  <dcterms:created xsi:type="dcterms:W3CDTF">2015-05-31T11:55:22Z</dcterms:created>
  <dcterms:modified xsi:type="dcterms:W3CDTF">2016-03-22T14:04:53Z</dcterms:modified>
</cp:coreProperties>
</file>