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bookViews>
  <sheets>
    <sheet name="TUDO" sheetId="1" r:id="rId1"/>
    <sheet name="Conversão" sheetId="11" r:id="rId2"/>
    <sheet name="PLANEJAMENTO" sheetId="9" r:id="rId3"/>
    <sheet name="Roteiro" sheetId="13" r:id="rId4"/>
    <sheet name="Transportes" sheetId="3" r:id="rId5"/>
    <sheet name="Passeios" sheetId="10" r:id="rId6"/>
    <sheet name="Hostels" sheetId="4" r:id="rId7"/>
  </sheets>
  <calcPr calcId="125725" concurrentCalc="0"/>
</workbook>
</file>

<file path=xl/calcChain.xml><?xml version="1.0" encoding="utf-8"?>
<calcChain xmlns="http://schemas.openxmlformats.org/spreadsheetml/2006/main">
  <c r="J25" i="1"/>
  <c r="F37" i="3"/>
  <c r="F30"/>
  <c r="F29"/>
  <c r="F12"/>
  <c r="G25" i="1"/>
  <c r="F12" i="10"/>
  <c r="F7" i="3"/>
  <c r="F31" i="10"/>
  <c r="C25" i="1"/>
  <c r="H23" i="4"/>
  <c r="I7" i="1"/>
  <c r="J26"/>
  <c r="H25"/>
  <c r="F25"/>
  <c r="E25"/>
  <c r="D25"/>
  <c r="C12" i="11"/>
  <c r="I18" i="1"/>
  <c r="I13"/>
  <c r="F6" i="10"/>
  <c r="F21"/>
  <c r="F7" i="1"/>
  <c r="H22" i="4"/>
  <c r="H21"/>
  <c r="I20"/>
  <c r="I15"/>
  <c r="I14"/>
  <c r="F34" i="10"/>
  <c r="F18" i="1"/>
  <c r="F13"/>
  <c r="B25"/>
  <c r="J27"/>
  <c r="I24" i="4"/>
  <c r="I18"/>
  <c r="I19"/>
  <c r="I17"/>
  <c r="I5"/>
</calcChain>
</file>

<file path=xl/comments1.xml><?xml version="1.0" encoding="utf-8"?>
<comments xmlns="http://schemas.openxmlformats.org/spreadsheetml/2006/main">
  <authors>
    <author>Maryana R Teles Nunes</author>
  </authors>
  <commentList>
    <comment ref="E5" authorId="0">
      <text>
        <r>
          <rPr>
            <b/>
            <sz val="9"/>
            <color indexed="81"/>
            <rFont val="Tahoma"/>
            <family val="2"/>
          </rPr>
          <t>Passagem de ida e volta pela GOL: R$ 1.843,42 reais)</t>
        </r>
        <r>
          <rPr>
            <sz val="9"/>
            <color indexed="81"/>
            <rFont val="Tahoma"/>
            <family val="2"/>
          </rPr>
          <t xml:space="preserve">
</t>
        </r>
      </text>
    </comment>
    <comment ref="H5" authorId="0">
      <text>
        <r>
          <rPr>
            <b/>
            <sz val="9"/>
            <color indexed="81"/>
            <rFont val="Tahoma"/>
            <family val="2"/>
          </rPr>
          <t>Seguro Saúde: MONDIAL TRAVEL (R$ 201,66 reais)</t>
        </r>
        <r>
          <rPr>
            <sz val="9"/>
            <color indexed="81"/>
            <rFont val="Tahoma"/>
            <family val="2"/>
          </rPr>
          <t xml:space="preserve">
</t>
        </r>
      </text>
    </comment>
  </commentList>
</comments>
</file>

<file path=xl/comments2.xml><?xml version="1.0" encoding="utf-8"?>
<comments xmlns="http://schemas.openxmlformats.org/spreadsheetml/2006/main">
  <authors>
    <author>Maryana R Teles Nunes</author>
  </authors>
  <commentList>
    <comment ref="F2" authorId="0">
      <text>
        <r>
          <rPr>
            <b/>
            <sz val="9"/>
            <color indexed="81"/>
            <rFont val="Tahoma"/>
            <charset val="1"/>
          </rPr>
          <t>520,00 DÓLARES</t>
        </r>
        <r>
          <rPr>
            <sz val="9"/>
            <color indexed="81"/>
            <rFont val="Tahoma"/>
            <charset val="1"/>
          </rPr>
          <t xml:space="preserve">
</t>
        </r>
      </text>
    </comment>
    <comment ref="F3" authorId="0">
      <text>
        <r>
          <rPr>
            <b/>
            <sz val="9"/>
            <color indexed="81"/>
            <rFont val="Tahoma"/>
            <family val="2"/>
          </rPr>
          <t>Compramos já em dólar essa passagem</t>
        </r>
        <r>
          <rPr>
            <sz val="9"/>
            <color indexed="81"/>
            <rFont val="Tahoma"/>
            <charset val="1"/>
          </rPr>
          <t xml:space="preserve">
</t>
        </r>
      </text>
    </comment>
    <comment ref="F24" authorId="0">
      <text>
        <r>
          <rPr>
            <b/>
            <sz val="9"/>
            <color indexed="81"/>
            <rFont val="Tahoma"/>
            <charset val="1"/>
          </rPr>
          <t>DÓLARES</t>
        </r>
        <r>
          <rPr>
            <sz val="9"/>
            <color indexed="81"/>
            <rFont val="Tahoma"/>
            <charset val="1"/>
          </rPr>
          <t xml:space="preserve">
</t>
        </r>
      </text>
    </comment>
  </commentList>
</comments>
</file>

<file path=xl/sharedStrings.xml><?xml version="1.0" encoding="utf-8"?>
<sst xmlns="http://schemas.openxmlformats.org/spreadsheetml/2006/main" count="439" uniqueCount="263">
  <si>
    <t>Países</t>
  </si>
  <si>
    <t>Dias</t>
  </si>
  <si>
    <t>Hostel</t>
  </si>
  <si>
    <t xml:space="preserve">Transporte </t>
  </si>
  <si>
    <t>Alimentação</t>
  </si>
  <si>
    <t>MOEDA</t>
  </si>
  <si>
    <t>Países/Cidades</t>
  </si>
  <si>
    <t>Lugares</t>
  </si>
  <si>
    <t>Datas</t>
  </si>
  <si>
    <t>Trechos</t>
  </si>
  <si>
    <t xml:space="preserve"> VALOR TOTAL </t>
  </si>
  <si>
    <t>TOTAL:</t>
  </si>
  <si>
    <t>Noites</t>
  </si>
  <si>
    <t>Check- IN</t>
  </si>
  <si>
    <t>Check- OUT</t>
  </si>
  <si>
    <t>HOSTEL</t>
  </si>
  <si>
    <t>ENDEREÇO</t>
  </si>
  <si>
    <t>PREÇO</t>
  </si>
  <si>
    <t>TOTAL</t>
  </si>
  <si>
    <t>BOLÍVIA</t>
  </si>
  <si>
    <t>CHILE</t>
  </si>
  <si>
    <t>PERU</t>
  </si>
  <si>
    <t>Uyuni</t>
  </si>
  <si>
    <t>Copacabana</t>
  </si>
  <si>
    <t>Isla do Sol</t>
  </si>
  <si>
    <t>Valle de la Luna</t>
  </si>
  <si>
    <t>Lagunas Altiplanicas</t>
  </si>
  <si>
    <t>Salar de Tara</t>
  </si>
  <si>
    <t>Arequipa</t>
  </si>
  <si>
    <t>Ica (Huacachina)</t>
  </si>
  <si>
    <t>Paracas</t>
  </si>
  <si>
    <t>Cusco</t>
  </si>
  <si>
    <t>Puno (Lago Titicaca e Uros)</t>
  </si>
  <si>
    <t>Rio</t>
  </si>
  <si>
    <t>GOL</t>
  </si>
  <si>
    <t>SANTA CRUZ</t>
  </si>
  <si>
    <t>SUCRE</t>
  </si>
  <si>
    <t>Companias/ Transporte</t>
  </si>
  <si>
    <t>AEROPORTO SUCRE 17:40 ---&gt; RODOVIÁRIA SUCRE 18:00</t>
  </si>
  <si>
    <t>Duração: 10:30</t>
  </si>
  <si>
    <t>UYUNI</t>
  </si>
  <si>
    <t xml:space="preserve">Reservar Bs. 200,00 para os passeios no Salar de Uyuni e levar 5 litros de água por pessoa + biscoitos </t>
  </si>
  <si>
    <t>SALAR DE UYUNI</t>
  </si>
  <si>
    <t>Empresas</t>
  </si>
  <si>
    <t>3/4 a 5/4</t>
  </si>
  <si>
    <t>SUCRE x UYUNI</t>
  </si>
  <si>
    <t>DORMIMOS NO HOSTEL INCLUÍDO NO PACOTE DO TOUR PELO SALAR DE UYUNI</t>
  </si>
  <si>
    <t>Café da manhã às 7:00 -Van sai às 8:00                                                                                                                                                                             Mirante para observar o Volcán Ollague, Lagunas Altiplânicas, Laguna Cañapa, Laguna Hedionda (pausa pro almoço), Laguna Honda/Romadita, Deserto de Siloli (árbol de Piedra), Reserva Nacional Eduardo Avaroa (Bs.150,00) onde tem a Laguna Colorada</t>
  </si>
  <si>
    <t>ATACAMA</t>
  </si>
  <si>
    <r>
      <rPr>
        <b/>
        <sz val="11"/>
        <color theme="1"/>
        <rFont val="Calibri"/>
        <family val="2"/>
        <scheme val="minor"/>
      </rPr>
      <t>DIA 3/4 -</t>
    </r>
    <r>
      <rPr>
        <sz val="11"/>
        <color theme="1"/>
        <rFont val="Calibri"/>
        <family val="2"/>
        <scheme val="minor"/>
      </rPr>
      <t xml:space="preserve"> Cemitério de trens, Colchani, Monumento do Dakar Bolívia / Monumento Las Bandera, Meio do Salar (fotos perspectivas), Incahuasi (Isla del Pescado - Bs. 30,00)                                                                                          </t>
    </r>
    <r>
      <rPr>
        <b/>
        <sz val="11"/>
        <color theme="1"/>
        <rFont val="Calibri"/>
        <family val="2"/>
        <scheme val="minor"/>
      </rPr>
      <t/>
    </r>
  </si>
  <si>
    <r>
      <rPr>
        <b/>
        <sz val="11"/>
        <color theme="1"/>
        <rFont val="Calibri"/>
        <family val="2"/>
        <scheme val="minor"/>
      </rPr>
      <t>DIA 5/4</t>
    </r>
    <r>
      <rPr>
        <sz val="11"/>
        <color theme="1"/>
        <rFont val="Calibri"/>
        <family val="2"/>
        <scheme val="minor"/>
      </rPr>
      <t xml:space="preserve"> - Geisers Sol da Mañana (frio -10ºC), Águas Termales, Deserto Salvador Dalí, Laguna Blanca, Laguna Verde, Vulcão Lincancabur</t>
    </r>
  </si>
  <si>
    <r>
      <rPr>
        <b/>
        <sz val="11"/>
        <color theme="1"/>
        <rFont val="Calibri"/>
        <family val="2"/>
        <scheme val="minor"/>
      </rPr>
      <t xml:space="preserve">DIA 4/4 </t>
    </r>
    <r>
      <rPr>
        <sz val="11"/>
        <color theme="1"/>
        <rFont val="Calibri"/>
        <family val="2"/>
        <scheme val="minor"/>
      </rPr>
      <t xml:space="preserve">- Mirante para observar o Volcán Ollague, Lagunas Altiplânicas, Laguna Cañapa, Laguna Hedionda (pausa pro almoço), Laguna Honda/Romadita, Deserto de Siloli (árbol de Piedra), Reserva Nacional Eduardo Avaroa (Bs.150,00) onde tem a Laguna Colorada </t>
    </r>
  </si>
  <si>
    <r>
      <rPr>
        <b/>
        <sz val="11"/>
        <color theme="1"/>
        <rFont val="Calibri"/>
        <family val="2"/>
        <scheme val="minor"/>
      </rPr>
      <t xml:space="preserve">DIA 5/4 - </t>
    </r>
    <r>
      <rPr>
        <sz val="11"/>
        <color theme="1"/>
        <rFont val="Calibri"/>
        <family val="2"/>
        <scheme val="minor"/>
      </rPr>
      <t>Valle de la Luna, minas, Pedra três Marias, Valle de la muerte, Pedra do Coyote (pôr do sol)</t>
    </r>
  </si>
  <si>
    <t>5/4 a 7/4</t>
  </si>
  <si>
    <r>
      <rPr>
        <b/>
        <sz val="11"/>
        <color theme="1"/>
        <rFont val="Calibri"/>
        <family val="2"/>
        <scheme val="minor"/>
      </rPr>
      <t>DIA 7/4</t>
    </r>
    <r>
      <rPr>
        <sz val="11"/>
        <color theme="1"/>
        <rFont val="Calibri"/>
        <family val="2"/>
        <scheme val="minor"/>
      </rPr>
      <t xml:space="preserve"> - Vegas de Quepiaco (café da manhã), Monjes de la Pacana, Las Catedrales de Tara, Salar de Tara, Licancabur (fotos de longe)</t>
    </r>
  </si>
  <si>
    <t>ARICA</t>
  </si>
  <si>
    <t>TACNA</t>
  </si>
  <si>
    <t>DÓLAR</t>
  </si>
  <si>
    <t>REAL</t>
  </si>
  <si>
    <t>BOLIVIANOS</t>
  </si>
  <si>
    <t>PESOS</t>
  </si>
  <si>
    <t>TÁXI</t>
  </si>
  <si>
    <t>SOLES</t>
  </si>
  <si>
    <t>AREQUIPA</t>
  </si>
  <si>
    <t>Tour do UYUNI (3 dias e 2 noites) fechado com a Yaneth da agência Esmeralda Tours                                                                                                            (café da manhã, almoço, jantar e hotéis incluídos)</t>
  </si>
  <si>
    <t>LUGAR</t>
  </si>
  <si>
    <t>ICA</t>
  </si>
  <si>
    <t>RODOVIÁRIA ICA ---&gt; HUACACHINA (HOTEL CASA DE ARENA)</t>
  </si>
  <si>
    <t>HUACACHINA</t>
  </si>
  <si>
    <t>HOTEL CASA DE ARENA</t>
  </si>
  <si>
    <t>Passeio de Buggy e Sandboard (começa às 16h)</t>
  </si>
  <si>
    <t>PARACAS</t>
  </si>
  <si>
    <t>Agência de turismo na rua do hotel</t>
  </si>
  <si>
    <t>MOTO - TÁXI</t>
  </si>
  <si>
    <t>HOTEL CASA DE ARENA 21:00 ---&gt; RODOVIÁRIA ICA 21:20</t>
  </si>
  <si>
    <t>Passeio nas Islas Ballestas + Reserva Nacional de Paracas:                                                        El Candelabro de Paracas, Islas Ballestas, Reserva Nacional de Paracas, Playa Yumaque, Playa Roja, Playa Lagunilla</t>
  </si>
  <si>
    <t>CUSCO</t>
  </si>
  <si>
    <t>VAN</t>
  </si>
  <si>
    <t>IDA E VOLTA</t>
  </si>
  <si>
    <t>Valle Sagrado: Pisaq, Ollantaytambo, Chinchero</t>
  </si>
  <si>
    <t>Boleto Turístico (130,00 OU 70,00)</t>
  </si>
  <si>
    <t>RODOVIÁRIA CUSCO 22:00 ---&gt; PUNO 5:00</t>
  </si>
  <si>
    <t>ÁGUAS CALIENTES</t>
  </si>
  <si>
    <t>ÔNIBUS MP</t>
  </si>
  <si>
    <t>PAGO</t>
  </si>
  <si>
    <t>DÓLARES</t>
  </si>
  <si>
    <t>SUBIDA</t>
  </si>
  <si>
    <t>PUNO</t>
  </si>
  <si>
    <t>PREFEITURA DE CUSCO</t>
  </si>
  <si>
    <t>PUNO 14:00---&gt; COPACABANA 17:00</t>
  </si>
  <si>
    <t>COPACABANA</t>
  </si>
  <si>
    <t>ISLA DEL SOL</t>
  </si>
  <si>
    <t>LA PAZ</t>
  </si>
  <si>
    <t>BARCO</t>
  </si>
  <si>
    <t>COPACABANA 8:30 ---&gt; ISLA DEL SOL (parte norte) 10:30</t>
  </si>
  <si>
    <t>SANTA CRUZ DE LA SIERRA 13:50 ---&gt; RIO GIG 20:40</t>
  </si>
  <si>
    <t>REAIS</t>
  </si>
  <si>
    <t>TOTAL EM DÓLAR:</t>
  </si>
  <si>
    <t>Duração: 11:00</t>
  </si>
  <si>
    <t>HOSTEL WILD ROVER</t>
  </si>
  <si>
    <t>Duração: 15:00</t>
  </si>
  <si>
    <t>Duração: 16:00</t>
  </si>
  <si>
    <t>PARIWANA HOSTEL</t>
  </si>
  <si>
    <t>Calle Mesón de la Estrella 136 (Frente al teatro Municipal del Cusco)</t>
  </si>
  <si>
    <t>HOSTEL SUPERTRAMP</t>
  </si>
  <si>
    <t>Duração: 07:00</t>
  </si>
  <si>
    <t xml:space="preserve">DORMIMOS NO ÔNIBUS ---&gt;  CUSCO 22:00 X PUNO 5:00                                                                                   </t>
  </si>
  <si>
    <t>TOTAL DÓLAR:</t>
  </si>
  <si>
    <t>TOTAL PESOS:</t>
  </si>
  <si>
    <t>TOTAL SOLES:</t>
  </si>
  <si>
    <t>TOTAL BOLIVIANOS:</t>
  </si>
  <si>
    <t>BANANA'S</t>
  </si>
  <si>
    <t>ISLA DEL SOL (parte sul) 10:30 ---&gt; COPACABANA 12:00</t>
  </si>
  <si>
    <t>Downhill pela estrada de la muerte</t>
  </si>
  <si>
    <t>Chacaltaya + Valle de la Luna (LEVAR LANCHE + BISCOITOS)</t>
  </si>
  <si>
    <t xml:space="preserve">Ignacio Carrera Pinto 633 1410000 </t>
  </si>
  <si>
    <t>Calle Ugarte 111 - Arequipa, Peru
International (51) 54 212830
Local 212830</t>
  </si>
  <si>
    <t>Calle Ángela de Perotti s/n, Huacachina</t>
  </si>
  <si>
    <t>Calle Chaskatika, Barrio Las Orquideas, Plaza de la Cultura</t>
  </si>
  <si>
    <t>Calle Comercio 1476, La Paz, Bolivia
International (591)2 2116903
Local 2116903</t>
  </si>
  <si>
    <t>Yumani, Isla del Sol, Bolívia</t>
  </si>
  <si>
    <t>TOTAL EM PESOS:</t>
  </si>
  <si>
    <t>TOTAL EM BOLIVIANO:</t>
  </si>
  <si>
    <t>TOTAL EM SOLES:</t>
  </si>
  <si>
    <t>Passeio de 1 dia pelos Canyon de Colca</t>
  </si>
  <si>
    <t>TOTAL GERAL:</t>
  </si>
  <si>
    <t xml:space="preserve">BOLIVIANO      </t>
  </si>
  <si>
    <t xml:space="preserve">PESO                     </t>
  </si>
  <si>
    <t xml:space="preserve">NOVO SOL         </t>
  </si>
  <si>
    <t xml:space="preserve">Machu Picchu </t>
  </si>
  <si>
    <t>Águas Calientes</t>
  </si>
  <si>
    <t>Passeios</t>
  </si>
  <si>
    <t>Extras</t>
  </si>
  <si>
    <t>BRASIL</t>
  </si>
  <si>
    <t>JÁ ESTÁ PAGO:</t>
  </si>
  <si>
    <t>PRECISAMOS TROCAR</t>
  </si>
  <si>
    <t xml:space="preserve">La Paz </t>
  </si>
  <si>
    <t xml:space="preserve">Santa Cruz </t>
  </si>
  <si>
    <t>Valle de la muerte</t>
  </si>
  <si>
    <t>AMASZONAS</t>
  </si>
  <si>
    <t>Av. Angela de Perotti S/N Balneario de Huacachina</t>
  </si>
  <si>
    <t>Logo quando você chega em SPA, você é deixado na área de estacionamento da cidade. Lá mesmo você se informa sobre a rua Ignacio Carrera Pinto (fica em frente à área do estacionamento). É nessa rua que você vai seguir até o Towanda, caminhando uns 10 minutos. Você segue por ela, vai passar por um trevinho (uma mini-praça), continua seguindo por ela (lado esquerdo), ela vai sair de chão de terra batida pra chão de paralelepípedo (inclusive à sua esquerda nessa parte é onde ficam os restaurantes que comi com preços super em conta, desconhecidos pela maioria dos viajantes), aí você continua seguindo pela mesma rua, vai passar pela escola da cidade à sua direita, continua seguindo, aí vai chegar numa bifurcação, e você continua seguindo pela esquerda. Logo a frente você acha a entrada do Towanda (como eu disse, um hostel bem simples).</t>
  </si>
  <si>
    <t>MATTY HOSTEL</t>
  </si>
  <si>
    <t>Toconao 459, Región de Antofagasta</t>
  </si>
  <si>
    <r>
      <t xml:space="preserve">Travessia da Isla del Sol - Procurar "A PRAIA" quando estivermos perto do "El Labirinto" para tirarmos fotos FODAS!                                                                                             </t>
    </r>
    <r>
      <rPr>
        <b/>
        <sz val="11"/>
        <color theme="1"/>
        <rFont val="Calibri"/>
        <family val="2"/>
        <scheme val="minor"/>
      </rPr>
      <t>VER O NASCER E O POR DO SOL</t>
    </r>
  </si>
  <si>
    <t>QUANTIA EM DÓLAR</t>
  </si>
  <si>
    <t>QUANTIA NA MOEDA LOCAL</t>
  </si>
  <si>
    <t>SAN PEDRO</t>
  </si>
  <si>
    <t>50,00 SOLES</t>
  </si>
  <si>
    <t>1.400,00 SOLES</t>
  </si>
  <si>
    <t>UYUNI 10:00 ---&gt; SALAR DE UYUNI                                                                                                                                                                             (Cemitério de trens, Colchani, Monumento do Dakar Bolívia / Monumento Las Bandera, Meio do Salar (fotos perspectivas), Incahuasi (Isla del Pescado - Bs.30,00)</t>
  </si>
  <si>
    <t xml:space="preserve"> RIO SDU 6:25 ---&gt; SANTA CRUZ DE LA SIERRA 13:10 (Fique atento para o despache de bagagens. Se você tiver conexão, certifique-se de que sua mala está indo no mesmo vôo que você. É comum malas serem extraviadas.)</t>
  </si>
  <si>
    <r>
      <t xml:space="preserve">APPS IMPORTANTES PARA VIAGEM: - Rome2rio </t>
    </r>
    <r>
      <rPr>
        <sz val="11"/>
        <color theme="1"/>
        <rFont val="Calibri"/>
        <family val="2"/>
        <scheme val="minor"/>
      </rPr>
      <t>(app de trajetos, valores e horas de viagem);</t>
    </r>
    <r>
      <rPr>
        <b/>
        <sz val="11"/>
        <color theme="1"/>
        <rFont val="Calibri"/>
        <family val="2"/>
        <scheme val="minor"/>
      </rPr>
      <t xml:space="preserve"> XE Currency </t>
    </r>
    <r>
      <rPr>
        <sz val="11"/>
        <color theme="1"/>
        <rFont val="Calibri"/>
        <family val="2"/>
        <scheme val="minor"/>
      </rPr>
      <t>(câmbio de moedas)</t>
    </r>
  </si>
  <si>
    <t>SANTA CRUZ 16:10 ---&gt; SUCRE 17:10                                                                                                                                                                     IMPORTANTE ATENTAR PARA MUDANÇA DE HORÁRIOS (VER EMAILS - Tem um café brasileiro que tem wifi de graça. Sente lá, atualize seus emails e avise sua família que você está bem)</t>
  </si>
  <si>
    <r>
      <t xml:space="preserve"> Motorista da Van te deixa na fronteira com o Chile (separar a passagem pro Atacama que a agência deu no início do passeio no primeiro dia) - Apresente o passaporte e o bilhete da imigração na fronteira e espere o ônibus chegar (</t>
    </r>
    <r>
      <rPr>
        <b/>
        <sz val="11"/>
        <color theme="1"/>
        <rFont val="Calibri"/>
        <family val="2"/>
        <scheme val="minor"/>
      </rPr>
      <t>IMPORTANTE:</t>
    </r>
    <r>
      <rPr>
        <sz val="11"/>
        <color theme="1"/>
        <rFont val="Calibri"/>
        <family val="2"/>
        <scheme val="minor"/>
      </rPr>
      <t xml:space="preserve"> Não pagar a taxa de Bs. 15,00 que vão tentar te cobrar na imigração. Apresente sua passagem e seu boleto de imigração e bata o pé dizendo que não vai pagar. Se precisar chame seu guia boliviano).</t>
    </r>
  </si>
  <si>
    <r>
      <t xml:space="preserve">Tente tomar banho e almoçar (tem uns pés sujos bem baratos e muito bons atrás da feirinha da rua principal) -                                         Van sai às 16h  </t>
    </r>
    <r>
      <rPr>
        <b/>
        <sz val="11"/>
        <color theme="1"/>
        <rFont val="Calibri"/>
        <family val="2"/>
        <scheme val="minor"/>
      </rPr>
      <t xml:space="preserve">(Valle de la Luna e Valle de la murte)    </t>
    </r>
    <r>
      <rPr>
        <sz val="11"/>
        <color theme="1"/>
        <rFont val="Calibri"/>
        <family val="2"/>
        <scheme val="minor"/>
      </rPr>
      <t xml:space="preserve">                                                                                                                                              Valle de la Luna, minas, Pedra três Marias, Valle de la muerte, Pedra do Coyote (pôr do sol)</t>
    </r>
  </si>
  <si>
    <t>Compre água, biscoito, frutas e chocolate para os passeios</t>
  </si>
  <si>
    <t xml:space="preserve">Acordar às 4:00 da manhã - Van sai às 5:00                                                                                                                                                                    Geisers Sol da Mañana (muito frio), Águas Termales, Deserto Salvador Dalí, Laguna Blanca, Laguna Verde, Vulcão Lincancabur                                                                                                                         </t>
  </si>
  <si>
    <r>
      <t xml:space="preserve">Acordar às 6:00 - Van sai às 7:00  </t>
    </r>
    <r>
      <rPr>
        <b/>
        <sz val="11"/>
        <color theme="1"/>
        <rFont val="Calibri"/>
        <family val="2"/>
        <scheme val="minor"/>
      </rPr>
      <t>(Lagunas Altiplanicas e Piedras Rojas) O PASSEIO MAIS LINDO!</t>
    </r>
    <r>
      <rPr>
        <sz val="11"/>
        <color theme="1"/>
        <rFont val="Calibri"/>
        <family val="2"/>
        <scheme val="minor"/>
      </rPr>
      <t xml:space="preserve">                                                                                                                                                                           Toconao, Socaire (café da manhã), Piedras Rojas, Lagunas Altiplanicas, Salar do Atacama, Laguna Chaxa</t>
    </r>
  </si>
  <si>
    <r>
      <t xml:space="preserve">Acordar às 7:00 - Van sai às 8:00  </t>
    </r>
    <r>
      <rPr>
        <b/>
        <sz val="11"/>
        <color theme="1"/>
        <rFont val="Calibri"/>
        <family val="2"/>
        <scheme val="minor"/>
      </rPr>
      <t xml:space="preserve">(Salar de Tara) </t>
    </r>
    <r>
      <rPr>
        <sz val="11"/>
        <color theme="1"/>
        <rFont val="Calibri"/>
        <family val="2"/>
        <scheme val="minor"/>
      </rPr>
      <t xml:space="preserve">                                                                                                                                                                            Vegas de Quepiaco (café da manhã), Monjes de la Pacana, Las Catedrales de Tara, Salar de Tara, Licancabur (fotos de longe)</t>
    </r>
  </si>
  <si>
    <t>TACNA 9:15 ---&gt; AREQUIPA 16:00</t>
  </si>
  <si>
    <t>TACNA 9:15 ---&gt; AREQUIPA 16:00 (7 horas de viagem)</t>
  </si>
  <si>
    <t>Passeio pelos Canyons. O passeio começa de madrugada (por volta das 3h da madrugada) e volta para Arequipa às 17h</t>
  </si>
  <si>
    <t>Para fazer os passeios em Cusco é preciso pagar o Boleto Turístico geral (válido por 10 dias - adulto: 130,00 soles | estudante: 70,00) OU parcial (válido por 2 dias consecutivos - 70,00 soles para todos - não tem pra estudante)</t>
  </si>
  <si>
    <r>
      <t xml:space="preserve">Acordar 7:00 - Barco sai às 8:30 (DEIXE O MOCHILÃO NA AGÊNCIA).                                                                                                               Desça no lado norte (faça um walking tour com o guia) e vá descendo até o lado sul.                                                                                  </t>
    </r>
    <r>
      <rPr>
        <b/>
        <sz val="11"/>
        <color theme="1"/>
        <rFont val="Calibri"/>
        <family val="2"/>
        <scheme val="minor"/>
      </rPr>
      <t>Chegando no lado sul, feche o Hostel Jallállá com visual para o mar pra ver o pôr e o nascer do sol.</t>
    </r>
  </si>
  <si>
    <t>Pegue o barco na parte sul da Ilha às 10:30 (chegue cedo pra esperar o barco porque lota) e chegue em Copacabana por volta das 12h. Pegue os mochilões na agência, almoce ou peça um sanduba pra viagem e vá para "rodoviária" pegar o ônibus das 13:30 para La Paz.</t>
  </si>
  <si>
    <t>TAXA EMBARQUE</t>
  </si>
  <si>
    <t>SANTA CRUZ 16:10 ---&gt; SUCRE 17:10                                                            IMPORTANTE ATENTAR PARA MUDANÇA DE HORÁRIOS (VER EMAILS)</t>
  </si>
  <si>
    <t>COMPRAR ANTECEDÊNCIA</t>
  </si>
  <si>
    <t>6 DE OCTUBRE (sem parar em Potosí) OU                              11 DE JULHO</t>
  </si>
  <si>
    <t>TURBUS</t>
  </si>
  <si>
    <t>MOQUEGUA</t>
  </si>
  <si>
    <r>
      <t xml:space="preserve">ARICA 8:50 ---&gt; TACNA 8:30                                                                                      </t>
    </r>
    <r>
      <rPr>
        <b/>
        <sz val="11"/>
        <color theme="1"/>
        <rFont val="Calibri"/>
        <family val="2"/>
        <scheme val="minor"/>
      </rPr>
      <t>ATRASAR O RELÓGIO EM 2 HORAS</t>
    </r>
  </si>
  <si>
    <r>
      <t xml:space="preserve">Você chega em Tacna 1:40 hora depois de ter saído de Arica (contando o tempo que perde na imigração).                                                                                                                                              </t>
    </r>
    <r>
      <rPr>
        <b/>
        <sz val="11"/>
        <color theme="1"/>
        <rFont val="Calibri"/>
        <family val="2"/>
        <scheme val="minor"/>
      </rPr>
      <t xml:space="preserve">AJUSTAR RELÓGIO PARA DUAS HORAS A MENOS QUE NO CHILE!                                                                                                                                </t>
    </r>
    <r>
      <rPr>
        <sz val="11"/>
        <color theme="1"/>
        <rFont val="Calibri"/>
        <family val="2"/>
        <scheme val="minor"/>
      </rPr>
      <t>Na rodoviária de Tacna, comprar passagem de ônibus para Arequipa (comprar no guichê e não com os cambistas).</t>
    </r>
  </si>
  <si>
    <t>RODOVIÁRIA AREQUIPA ---&gt; HOSTEL WILD ROVER</t>
  </si>
  <si>
    <t xml:space="preserve">HOSTEL WILD ROVER ---&gt; RODOVIÁRIA AREQUIPA </t>
  </si>
  <si>
    <t>AREQUIPA 19:00 ---&gt; ICA 5:35</t>
  </si>
  <si>
    <t>RODOVIÁRIA ICA 21:50---&gt; CUSCO 15:00</t>
  </si>
  <si>
    <t>RODOVIÁRIA CUSCO ---&gt; HOTEL PARIWANA</t>
  </si>
  <si>
    <t>VAN CUSCO 7:30 ---&gt; HIDRELÉTRICA DE SANTA TERESA 15:00</t>
  </si>
  <si>
    <t>HIDRELÉTRICA DE SANTA TERESA 14:30 ---&gt; CUSCO 21:00</t>
  </si>
  <si>
    <t>HOTEL PARIWANA ---&gt; RODOVIÁRIA DE CUSCO</t>
  </si>
  <si>
    <t>COPACABANA 13:30 ---&gt; LA PAZ 18:00</t>
  </si>
  <si>
    <t>BOA</t>
  </si>
  <si>
    <t>LA PAZ 7:30 ---&gt; SANTA CRUZ DE LA SIERRA 8:30</t>
  </si>
  <si>
    <t>ATACAMA ROOTS</t>
  </si>
  <si>
    <t>CRUZ DEL SUR</t>
  </si>
  <si>
    <t>TRANSZELA</t>
  </si>
  <si>
    <t>TITICACA BOLÍVIA</t>
  </si>
  <si>
    <t>DIANA TOURS</t>
  </si>
  <si>
    <t>DORMIMOS NO ÔNIBUS                                                                                                                                                                                                 SAN PEDRO 20:30 ---&gt; ARICA 8:30</t>
  </si>
  <si>
    <t xml:space="preserve">DORMIMOS NO ÔNIBUS ---&gt; ICA 21:50 X CUSCO 15:00                                                                                            </t>
  </si>
  <si>
    <t>DORMIMOS NO ÔNIBUS ---&gt; SUCRE 20:30 X UYUNI 3:20</t>
  </si>
  <si>
    <t xml:space="preserve">DORMIMOS NO ÔNIBUS ---&gt; AREQUIPA 19:00 X ICA 5:35                                                                                               </t>
  </si>
  <si>
    <t>HOSTEL WARA</t>
  </si>
  <si>
    <t>Avenida 6 de Agosto, Copacabana, Bolívia</t>
  </si>
  <si>
    <t>HOSTEL JALLÁLLÁ</t>
  </si>
  <si>
    <t>MUZUNGU                             (só vale se você estiver em grupo e fechar um quarto)</t>
  </si>
  <si>
    <t>Calle Illampu esquina Santa Cruz A 441, La Paz, Bolívia</t>
  </si>
  <si>
    <t>A MAIORIA DOS HOSTELS TEM CAFÉ DA MANHÃ INCLUSO OU VOCÊ PAGA UMA TAXA EXTRA PRA INCLUIR NA SUA DIÁRIA!</t>
  </si>
  <si>
    <t>Dona Maria - Atacama Roots     OU                          Turismo Kaulles (Magaly)</t>
  </si>
  <si>
    <t>VALE FAZER A CARTEIRINHA DE ESTUDANTE ISIC PARA TER DESCONTOS NOS PASSEIOS E NAS TAXAS! SEMPRE PERGUNTE PELO DESCONTO DE ESTUDANTE.</t>
  </si>
  <si>
    <t>TAXAS</t>
  </si>
  <si>
    <t>VALOR DO GUIA (18,00)</t>
  </si>
  <si>
    <t>Passeio para Ilha de Uros (começa às 8:30)</t>
  </si>
  <si>
    <t>VOCÊ PAGA O GUIA</t>
  </si>
  <si>
    <t>ARCO TRAVEL</t>
  </si>
  <si>
    <t>Teleférico (linha amarela)</t>
  </si>
  <si>
    <t>Miradouro Killi Killi (pegar táxi)</t>
  </si>
  <si>
    <t>Rio x Sta Cruz</t>
  </si>
  <si>
    <t>PRECISA LEVAR:</t>
  </si>
  <si>
    <t>155.810,00 PESOS</t>
  </si>
  <si>
    <t>1.499,47 SOLES</t>
  </si>
  <si>
    <t>2.000,00 BOLIVIANOS</t>
  </si>
  <si>
    <t>49,47 SOLES</t>
  </si>
  <si>
    <t>3.795,33 BOLIVIANOS</t>
  </si>
  <si>
    <t>1.795,33 BOLIVIANOS</t>
  </si>
  <si>
    <t>AGÊNCIA NA RODOVIÁRIA</t>
  </si>
  <si>
    <t>EXPEDICIONES WAYNAPICCHU</t>
  </si>
  <si>
    <t>PACHA TRAVEL</t>
  </si>
  <si>
    <t>O DÓLAR NESTA PLANILHA ESTÁ COTADO A R$ 3,54</t>
  </si>
  <si>
    <t>RIO 6:25 ---&gt; SANTA CRUZ 13:10                                                                IMPORTANTE CHEGAR EM SANTA CRUZ ÀS 13:10</t>
  </si>
  <si>
    <r>
      <rPr>
        <b/>
        <sz val="11"/>
        <color theme="1"/>
        <rFont val="Calibri"/>
        <family val="2"/>
        <scheme val="minor"/>
      </rPr>
      <t>DIA 6/4 -</t>
    </r>
    <r>
      <rPr>
        <sz val="11"/>
        <color theme="1"/>
        <rFont val="Calibri"/>
        <family val="2"/>
        <scheme val="minor"/>
      </rPr>
      <t xml:space="preserve"> Toconao, Socaire (café da manhã), Piedras Rojas, Lagunas Altiplanicas (Miscanti e Miñiques), Salar do Atacama, Laguna Chaxa</t>
    </r>
  </si>
  <si>
    <t>SAN PEDRO DE ATACAMA 21:30 ---&gt; ARICA 8:30</t>
  </si>
  <si>
    <r>
      <t xml:space="preserve">Você chega em Arica por volta das 8:30 da manhã (San Pedro de Atacama x Arica = 11 horas de viagem).                                                                                                    </t>
    </r>
    <r>
      <rPr>
        <b/>
        <sz val="11"/>
        <color theme="1"/>
        <rFont val="Calibri"/>
        <family val="2"/>
        <scheme val="minor"/>
      </rPr>
      <t xml:space="preserve">                                                                                          </t>
    </r>
    <r>
      <rPr>
        <sz val="11"/>
        <color theme="1"/>
        <rFont val="Calibri"/>
        <family val="2"/>
        <scheme val="minor"/>
      </rPr>
      <t xml:space="preserve">Tem duas opções para chegar em Tacna (Peru - vai passar pela imigração):                                                                                                                                                                A- ÔNIBUS: 2.000 pesos por pessoa                                                                                                                                                                                            B- TÁXI DE DENTRO DA ESTAÇÃO (tem uma rodoviária pequena do lado da rodoviária que você desce): 4.000 pesos por pessoa para 5 passageiros (os taxistas, às vezes, esperam encher os 5 passageiros).                                                                                                                                                                                                                                                                                    AMBAS AS OPÇÕES PRECISAMOS PAGAR TAXA DE EMBARQUE DE 350,00 PESOS POR PESSOA </t>
    </r>
    <r>
      <rPr>
        <b/>
        <sz val="11"/>
        <color theme="1"/>
        <rFont val="Calibri"/>
        <family val="2"/>
        <scheme val="minor"/>
      </rPr>
      <t>(optar pelo táxi - MAIS RÁPIDO)</t>
    </r>
  </si>
  <si>
    <t>Assim que chegar do passeio, vá pra rodoviária comprar a passagem pro dia seguinte para Arica às 21:30 (comprar trajeto direto)</t>
  </si>
  <si>
    <t xml:space="preserve">02/04 – Rio de Janeiro X São Paulo X Santa Cruz de la Sierra X Sucre X Uyuni
03/04 - Uyuni - Salar de Uyuni
04/04 - Salar de Uyuni
05/04 - Salar de Uyuni X San Pedro de Atacama
06/04 - San Pedro de Atacama
07/04 - San Pedro de Atacama X Arica
08/04 - Arica X Tacna X Arequipa 
09/04 – Cañon Del Colca X Arequipa X Ica 
10/04 – Huacachina
11/04 – Islas Ballestas + Paracas X Huacachina X Cusco
12/04 - Cusco
13/04 - Cusco – Valle Sagrado dos Incas
14/04 - Cusco X Águas Calientes 
15/04 - Machu Picchu
16/04 - Águas Calientes X Cusco X Puno
17/04 – Puno (Uros) X Copacabana 
18/04 – Copacabana x Isla Del Sol
19/04 – Isla Del Sol X Copacabana X La Paz 
20/04 - La Paz - Downhill
21/04 - La Paz - Chacaltaya + Valle de la Luna      
22/04 – Laz Paz – City tour
23/04 – La Paz – Tiwanaku 
24/04 – La Paz X Santa Cruz de la Sierra X São Paulo X Rio de Janeiro
</t>
  </si>
  <si>
    <t>ROTEIRO - MOCHILÃO</t>
  </si>
  <si>
    <t>Acordar às 6:30 - Van sai às 7:30 do hostel para o Downhill. Café da manhã está incluso no passeio!                                                 Retorno do passeio às 19:00</t>
  </si>
  <si>
    <r>
      <t xml:space="preserve">Acordar às 7:00 - Van sai às 8:20 do hostel para o passeio de Chacaltaya + Valle de la Luna. Retorno do passeio às 16:00                                                                                                           </t>
    </r>
    <r>
      <rPr>
        <b/>
        <sz val="11"/>
        <color theme="1"/>
        <rFont val="Calibri"/>
        <family val="2"/>
        <scheme val="minor"/>
      </rPr>
      <t xml:space="preserve">                    </t>
    </r>
  </si>
  <si>
    <t>SANTA CRUZ / RIO</t>
  </si>
  <si>
    <r>
      <t xml:space="preserve">RODOVIÁRIA SUCRE 20:00 ---&gt; RODOVIÁRIA UYUNI 3:20                                         SE A AGÊNCIA TIVER FECHADA, COMPRAR COM CAMBISTA                      </t>
    </r>
    <r>
      <rPr>
        <b/>
        <sz val="11"/>
        <color theme="1"/>
        <rFont val="Calibri"/>
        <family val="2"/>
        <scheme val="minor"/>
      </rPr>
      <t>(COMPRAR COM ANTECEDÊNCIA PELA INTERNET - https://www.ticketsbolivia.com/)</t>
    </r>
  </si>
  <si>
    <t>Tiwanaku</t>
  </si>
  <si>
    <t>RED CAP</t>
  </si>
  <si>
    <r>
      <t xml:space="preserve"> City Tour  - </t>
    </r>
    <r>
      <rPr>
        <b/>
        <sz val="11"/>
        <color theme="1"/>
        <rFont val="Calibri"/>
        <family val="2"/>
        <scheme val="minor"/>
      </rPr>
      <t>www.redcapwalkingtours.com/en</t>
    </r>
  </si>
  <si>
    <t>MOCHILÃO BOLÍVIA, CHILE E PERU ABRIL 2016</t>
  </si>
  <si>
    <t xml:space="preserve">Esmeralda Tours - Yaneth   (esmeraldaivan@hotmail.com)         </t>
  </si>
  <si>
    <r>
      <t xml:space="preserve">RODOVIÁRIA SUCRE 20:00 ---&gt; RODOVIÁRIA UYUNI 3:20  (7 horas de viagem)                                                                                                                                                                                                                                                                                         </t>
    </r>
    <r>
      <rPr>
        <b/>
        <sz val="11"/>
        <color theme="1"/>
        <rFont val="Calibri"/>
        <family val="2"/>
        <scheme val="minor"/>
      </rPr>
      <t>TOME ASPIRINA E DIAMOX ou SOROCHE PILLS (remédio para mal de altitude) ANTES DE IR PRO UYUNI</t>
    </r>
    <r>
      <rPr>
        <sz val="11"/>
        <color theme="1"/>
        <rFont val="Calibri"/>
        <family val="2"/>
        <scheme val="minor"/>
      </rPr>
      <t xml:space="preserve">                                                                                                                                                        </t>
    </r>
    <r>
      <rPr>
        <b/>
        <sz val="11"/>
        <color theme="1"/>
        <rFont val="Calibri"/>
        <family val="2"/>
        <scheme val="minor"/>
      </rPr>
      <t>ASSIM QUE COMPRAR A PASSAGEM, TENTE MANDAR EMAIL PARA ESMERALDA TOUR DIZENDO O HORÁRIO QUE VAI CHEGAR EM UYUNI (eles te buscam na rodoviária e te levam pra um café pra esperar até a agência abrir às 7h).</t>
    </r>
  </si>
  <si>
    <t xml:space="preserve">Acordar às 7:00 - Van sai às 8:20 do hostel para o passeio de Tiwanaku (pra ser sincera, não curti muito esse passeio não! Achei caro e sem muito o que ver! Óbvio que se você curte cultura e civilizações antiga vale super a pena. E, é claro, tem que dar sorte de pegar um guia bom. Pegamos um guia merda e ele explicou as coisas que nem a cara dele! :/                      Retorno do passeio às 16:30                                                                                                      </t>
  </si>
  <si>
    <t>OBS: Os gastos com táxi estão divididos por 2 (às vezes pode variar dependendo do taxista) e os valores dos hostels são para quartos e banheiros compartilhados!</t>
  </si>
  <si>
    <r>
      <rPr>
        <b/>
        <sz val="11"/>
        <color rgb="FF0070C0"/>
        <rFont val="Calibri"/>
        <family val="2"/>
        <scheme val="minor"/>
      </rPr>
      <t xml:space="preserve">MÉDIA </t>
    </r>
    <r>
      <rPr>
        <b/>
        <sz val="11"/>
        <rFont val="Calibri"/>
        <family val="2"/>
        <scheme val="minor"/>
      </rPr>
      <t>DAS</t>
    </r>
    <r>
      <rPr>
        <b/>
        <sz val="11"/>
        <color theme="1"/>
        <rFont val="Calibri"/>
        <family val="2"/>
        <scheme val="minor"/>
      </rPr>
      <t xml:space="preserve"> COTAÇÕES DAS MOEDAS AO LONGO DA VIAGEM:
- 1 DÓLAR: R$ 3,54 reais</t>
    </r>
    <r>
      <rPr>
        <sz val="11"/>
        <color theme="1"/>
        <rFont val="Calibri"/>
        <family val="2"/>
        <scheme val="minor"/>
      </rPr>
      <t xml:space="preserve"> 
(Quando trocamos o dólar no Brasil tava R$ 3,76).
</t>
    </r>
    <r>
      <rPr>
        <b/>
        <sz val="11"/>
        <color theme="1"/>
        <rFont val="Calibri"/>
        <family val="2"/>
        <scheme val="minor"/>
      </rPr>
      <t>- 1 DÓLAR: Bs. 6,91 bolivianos</t>
    </r>
    <r>
      <rPr>
        <sz val="11"/>
        <color theme="1"/>
        <rFont val="Calibri"/>
        <family val="2"/>
        <scheme val="minor"/>
      </rPr>
      <t xml:space="preserve"> (média durante a viagem - pegamos também 6,85 e 6,95)
</t>
    </r>
    <r>
      <rPr>
        <b/>
        <sz val="11"/>
        <color theme="1"/>
        <rFont val="Calibri"/>
        <family val="2"/>
        <scheme val="minor"/>
      </rPr>
      <t>- 1 DÓLAR: 668,00 pesos chilenos</t>
    </r>
    <r>
      <rPr>
        <sz val="11"/>
        <color theme="1"/>
        <rFont val="Calibri"/>
        <family val="2"/>
        <scheme val="minor"/>
      </rPr>
      <t xml:space="preserve"> (média durante a viagem - pegamos também 670,00 )
</t>
    </r>
    <r>
      <rPr>
        <b/>
        <sz val="11"/>
        <color theme="1"/>
        <rFont val="Calibri"/>
        <family val="2"/>
        <scheme val="minor"/>
      </rPr>
      <t>- 1 DÓLAR: 3,27 soles</t>
    </r>
    <r>
      <rPr>
        <sz val="11"/>
        <color theme="1"/>
        <rFont val="Calibri"/>
        <family val="2"/>
        <scheme val="minor"/>
      </rPr>
      <t xml:space="preserve"> (média durante a viagem – pegamos também 3,36)</t>
    </r>
    <r>
      <rPr>
        <b/>
        <sz val="11"/>
        <color theme="1"/>
        <rFont val="Calibri"/>
        <family val="2"/>
        <scheme val="minor"/>
      </rPr>
      <t xml:space="preserve">
</t>
    </r>
  </si>
  <si>
    <r>
      <t xml:space="preserve">Você chega em Arequipa às 16:00, pega um táxi até o </t>
    </r>
    <r>
      <rPr>
        <b/>
        <sz val="11"/>
        <color theme="1"/>
        <rFont val="Calibri"/>
        <family val="2"/>
        <scheme val="minor"/>
      </rPr>
      <t>Hostel Wild Rover</t>
    </r>
    <r>
      <rPr>
        <sz val="11"/>
        <color theme="1"/>
        <rFont val="Calibri"/>
        <family val="2"/>
        <scheme val="minor"/>
      </rPr>
      <t xml:space="preserve"> (hostel de festa e zoeira). </t>
    </r>
    <r>
      <rPr>
        <b/>
        <sz val="11"/>
        <color theme="1"/>
        <rFont val="Calibri"/>
        <family val="2"/>
        <scheme val="minor"/>
      </rPr>
      <t xml:space="preserve">                                                                                                                                                                                                                   FECHE O TOUR DE 1 DIA PELOS CANYONS NUMA AGÊNCIA DE TURISMO ASSIM QUE CHEGAR NO CENTRO  (fizemos com a Pacha Travel Adventure, mas todas são bem iguais) - </t>
    </r>
    <r>
      <rPr>
        <sz val="11"/>
        <color theme="1"/>
        <rFont val="Calibri"/>
        <family val="2"/>
        <scheme val="minor"/>
      </rPr>
      <t xml:space="preserve">o tour de 2 dias é FODA DEMAIS, no entanto é preciso ter o mínimo de preparo físico para descer 15 km no primeiro dia e subir 4 km no segundo dia. O segundo dia é bem difícil devido ao trajeto SÓ de subida na altitude. Se fizer o passeio de 2 dias, suba devagar, mas não pegue mula para subir (o índice de acidentes é bem alto).  </t>
    </r>
    <r>
      <rPr>
        <b/>
        <sz val="11"/>
        <color theme="1"/>
        <rFont val="Calibri"/>
        <family val="2"/>
        <scheme val="minor"/>
      </rPr>
      <t xml:space="preserve">                                                                                                                                                                                                                                                                               Coloque suas roupas para lavar </t>
    </r>
    <r>
      <rPr>
        <sz val="11"/>
        <color theme="1"/>
        <rFont val="Calibri"/>
        <family val="2"/>
        <scheme val="minor"/>
      </rPr>
      <t xml:space="preserve">e saia para jantar. </t>
    </r>
    <r>
      <rPr>
        <b/>
        <sz val="11"/>
        <color theme="1"/>
        <rFont val="Calibri"/>
        <family val="2"/>
        <scheme val="minor"/>
      </rPr>
      <t xml:space="preserve">                                                                                                                                                                                                COMPRE A PASSAGEM PARA ICA SAINDO ÀS 19:00 NO DIA 9/4 </t>
    </r>
    <r>
      <rPr>
        <sz val="11"/>
        <color theme="1"/>
        <rFont val="Calibri"/>
        <family val="2"/>
        <scheme val="minor"/>
      </rPr>
      <t xml:space="preserve">(você pode comprar na rodoviária ou em agências pelo centrinho mesmo) </t>
    </r>
    <r>
      <rPr>
        <b/>
        <sz val="11"/>
        <color theme="1"/>
        <rFont val="Calibri"/>
        <family val="2"/>
        <scheme val="minor"/>
      </rPr>
      <t xml:space="preserve">                                                                                                                                                                                              VISITAR EM AREQUIPA: Plaza de Armas e Catedral.                                                                                                                                                                                                   TROCAR EM AREQUIPA GRANDE PARTE DO DINHEIRO PARA O RESTO DA VIAGEM NO PERU (MELHOR CÂMBIO)</t>
    </r>
  </si>
  <si>
    <r>
      <t>Acordar às 7h - Van sai às 8h</t>
    </r>
    <r>
      <rPr>
        <b/>
        <sz val="11"/>
        <color theme="1"/>
        <rFont val="Calibri"/>
        <family val="2"/>
        <scheme val="minor"/>
      </rPr>
      <t xml:space="preserve"> (Valle Sagrado de los Incas) </t>
    </r>
    <r>
      <rPr>
        <sz val="11"/>
        <color theme="1"/>
        <rFont val="Calibri"/>
        <family val="2"/>
        <scheme val="minor"/>
      </rPr>
      <t xml:space="preserve">                                                                                                                                                                                Comprar Boleto Turístico em Pisaq (primeira parada)                                                                                                                                                  Pisaq (foto com a Lhama por 2,00 soles), Sítio Arqueológico de Pisaq, Povoado de Urubanda (almoço não incluído no pacote), Ollantaytambo, Chinchero.                                                                                                                                                                                                                                                                            Chega em Cusco por volta das 19h, janta uma comida leve (amanhã você vai fazer uma viagem de van de 6 horas com curvas intermináveis) e saia para conhecer mais de Cusco!                                                                                                                                  </t>
    </r>
    <r>
      <rPr>
        <b/>
        <sz val="11"/>
        <color theme="1"/>
        <rFont val="Calibri"/>
        <family val="2"/>
        <scheme val="minor"/>
      </rPr>
      <t xml:space="preserve">IMPORTANTE: Deixar a mochila de ataque arrumada com tudo que você vai precisar para os 2 dias em Machu Picchu, pois os mochilões ficarão guardados no Hotel Pariwana (de graça).                                                                          </t>
    </r>
  </si>
  <si>
    <r>
      <t xml:space="preserve">Você chega no Atacama mais ou menos 13:00 (adiante o relógio em uma hora) e vá direto pro Hostel Atacama Roots (Rua Ignacio Carrera Pinto - o hostel é bem Roots mesmo (tem muito gato aleatório pelos quartos e cozinha - ligue o foda-se porque tem muito gato e cachorro por toda a parte em San Pedro), mas é barato, do lado da rodoviária e tem uma puta vista para o vulcão Lincancabur) e </t>
    </r>
    <r>
      <rPr>
        <b/>
        <sz val="11"/>
        <color theme="1"/>
        <rFont val="Calibri"/>
        <family val="2"/>
        <scheme val="minor"/>
      </rPr>
      <t>feche os passeios do Atacama com a Dona Maria na agência Atacama Roots Expediciones/Towanda (peça desconto).</t>
    </r>
  </si>
  <si>
    <t xml:space="preserve">Você chega em San Pedro às 18h. Jante, tente tomar banho de graça (sempre avise quando entrar no hostel que no último dia você vai precisar tomar banho depois do check out) e vá para rodoviária pegar o ônibus das 21:30 para Arica.                                                                                                 </t>
  </si>
  <si>
    <r>
      <t xml:space="preserve">Acordar às 6:30 - Van sai às 7:30 </t>
    </r>
    <r>
      <rPr>
        <b/>
        <sz val="11"/>
        <color theme="1"/>
        <rFont val="Calibri"/>
        <family val="2"/>
        <scheme val="minor"/>
      </rPr>
      <t xml:space="preserve">(dia da trilha da hidrelétrica)                                                                                                                                      </t>
    </r>
    <r>
      <rPr>
        <sz val="11"/>
        <color theme="1"/>
        <rFont val="Calibri"/>
        <family val="2"/>
        <scheme val="minor"/>
      </rPr>
      <t xml:space="preserve">Parada para o café da manhã às 10h. Próxima parada às 13:30 para o almoço.                                                                                                            A van te deixa na hidrelátrica de Santa Teresa por volta das 15h e você inicia a trilha de 2h30min  pelos trilhos do trem.  </t>
    </r>
  </si>
  <si>
    <t xml:space="preserve">A trilha é linear sem perigo e muito sinalizada. Siga os trilhos do trem com os outros mochileiros por aproximadamente 2h30min.   No início da trilha, preste atenção nas placas indicando para você subir um caminhozinho de terra para passar pro triho de cima. Se você for direto pelo trilho debaixo vai encontrar um paredão sem saída e uma trilhazinha bem ruim pro trilho de cima, mas os dois caminhos dão no trilho de cima (seu objetivo). A segunda opção é mais complicada porque não tem um caminho bem marcado pra seguir. </t>
  </si>
  <si>
    <r>
      <t xml:space="preserve">Você chega em Águas Calientes por volta das 17:30 e vai procurar o </t>
    </r>
    <r>
      <rPr>
        <b/>
        <sz val="11"/>
        <color theme="1"/>
        <rFont val="Calibri"/>
        <family val="2"/>
        <scheme val="minor"/>
      </rPr>
      <t xml:space="preserve">hostel Supertramp. </t>
    </r>
    <r>
      <rPr>
        <sz val="11"/>
        <color theme="1"/>
        <rFont val="Calibri"/>
        <family val="2"/>
        <scheme val="minor"/>
      </rPr>
      <t>Tome banho e jante (comida leve - amanhã é dia de MACHU PICCHU)!                                                                                                                                                                                                                                                        Depois do jantar, compre o ticket do ônibus para subir até Machu Picchu ($ 12,00 dólares) (subir de ônibus vale a pena pra você economizar energia para passear pelas ruínas de MP, mas não vale a pena pagar para descer - a trilha é bem tranquila).</t>
    </r>
  </si>
  <si>
    <r>
      <t xml:space="preserve">Dia de voltar para Cusco e ir para Puno! Acorde um pouco mais tarde (8:00) \o/, tome café da manhã e vá pra Hidrelétrica porque a van sai às 14:30! Então, é melhor almoçar lá perto da hidrelétrica mesmo com calma. Você chega em Cusco por volta das 20:30 / 21:00.                                                                                                                                                                                                                                </t>
    </r>
    <r>
      <rPr>
        <b/>
        <sz val="11"/>
        <color theme="1"/>
        <rFont val="Calibri"/>
        <family val="2"/>
        <scheme val="minor"/>
      </rPr>
      <t xml:space="preserve">Pegue os mochilões no Pariwana, peça um sanduíche pra viagem e se der tempo, peça pra tomar banho de graça antes de ir pra rodoviária! </t>
    </r>
    <r>
      <rPr>
        <sz val="11"/>
        <color theme="1"/>
        <rFont val="Calibri"/>
        <family val="2"/>
        <scheme val="minor"/>
      </rPr>
      <t xml:space="preserve">                                                                                                                                                                                                                      Pegue um táxi até a rodoviária e pegue o ônibus pra Puno às 22h (Peça pro Samuel da Expediciones Waynapicchu ficar em contato com o bus, caso a van atrase, ele pode pedir pra esperar mais um pouco até você chegar).</t>
    </r>
  </si>
  <si>
    <t>SE DECIDIR FICAR MAIS UM DIA EM CUSCO, BASTA SEGUIR EXATAMENTE O MESMO ROTEIRO, ADICIONANDO 1 DIA A MAIS.                                                                                                                                                                                                (VALE A PENA MAIS UM DIA EM CUSCO - PRA QUEM CURTE ESPORTES RADICAIS TEM O MAIOR BUNG JUMP DA AMÉRICA LATINA POR LÁ).                                                                                                                                                                                             NO CASO, VOCÊ SAIRIA DE CUSCO NO DIA 17/4 E CHEGARIA EM PUNO DIA 18/4</t>
  </si>
  <si>
    <r>
      <t>Você chega em Puno às 5:00.                                                                                                                                                                                           Feche o passeio para UROS com as agências da rodoviária (35,00 soles). O passeio começa às 8:30 e acaba às 12h. COMPRE A PASSAGEM PARA COPACABANA na Titicaca Bolívia para às 14h.</t>
    </r>
    <r>
      <rPr>
        <b/>
        <sz val="11"/>
        <color theme="1"/>
        <rFont val="Calibri"/>
        <family val="2"/>
        <scheme val="minor"/>
      </rPr>
      <t xml:space="preserve">                                                                                                                                                                                                                    Os mochilões ficam na agência de turismo enquanto você faz o passeio para UROS.                                                                                                           </t>
    </r>
  </si>
  <si>
    <r>
      <t xml:space="preserve">Você chega em Copacabana por volta das 17h e vai para o hostel WARA (barato). Jante e conheça Copacabana à noite (tente dar um pulo na Igreja, é bem bonita).                                                                                                                                                                                                           </t>
    </r>
    <r>
      <rPr>
        <b/>
        <sz val="11"/>
        <color theme="1"/>
        <rFont val="Calibri"/>
        <family val="2"/>
        <scheme val="minor"/>
      </rPr>
      <t xml:space="preserve">FECHE O PASSEIO PARA ISLA DEL SOL  + A PASSAGEM PARA LA PAZ PRO DIA 19/4 ÀS 13:30 NA AGÊNCIA ANDES AMAZONIA (chore um desconto)                                     </t>
    </r>
    <r>
      <rPr>
        <sz val="11"/>
        <color theme="1"/>
        <rFont val="Calibri"/>
        <family val="2"/>
        <scheme val="minor"/>
      </rPr>
      <t xml:space="preserve">                                                                                                                                                                     </t>
    </r>
    <r>
      <rPr>
        <b/>
        <sz val="11"/>
        <color theme="1"/>
        <rFont val="Calibri"/>
        <family val="2"/>
        <scheme val="minor"/>
      </rPr>
      <t>IMPORTANTE: ARRUMAR MOCHILA DE ATAQUE PARA UM DIA, POIS OS MOCHILÕES FICARÃO NA AGÊNCIA DE TURISMO.</t>
    </r>
  </si>
  <si>
    <r>
      <t xml:space="preserve">Você chega em La Paz às 18:00 e </t>
    </r>
    <r>
      <rPr>
        <b/>
        <sz val="11"/>
        <color theme="1"/>
        <rFont val="Calibri"/>
        <family val="2"/>
        <scheme val="minor"/>
      </rPr>
      <t xml:space="preserve">COMPRA AS PASSAGENS PARA SANTA CRUZ DE LA SIERRA  PRO DIA 22/4 ÀS 17H </t>
    </r>
    <r>
      <rPr>
        <sz val="11"/>
        <color theme="1"/>
        <rFont val="Calibri"/>
        <family val="2"/>
        <scheme val="minor"/>
      </rPr>
      <t>(esse é o jeito mais barato, mas você pode ganhar um dia se for pra Santa Cruz de avião pela BOA ou AMASZONAS, é um pouco mais caro, mas você economiza horas e horas dentro de um bus numa das estradas mais perigosas da Bolívia - OPTAMOS PELO AVIÃO e compramos a passagem quando estávamos em Cusco).                                                                                                                                                                                                                                     Tente achar um hostel bom e barato pelo centro. O Wild Rover é bom, mas é um pouco afastado do centrinho. Ficamos no Muzungu que é super bem localizado, mas vale mais a pena pra quem vai em grupo e fecha um quarto junto, porque o hostel em si é bem bagunçado (digo o quarto compartilhado de 20 pesoas).</t>
    </r>
    <r>
      <rPr>
        <b/>
        <sz val="11"/>
        <color theme="1"/>
        <rFont val="Calibri"/>
        <family val="2"/>
        <scheme val="minor"/>
      </rPr>
      <t xml:space="preserve">                                                                                                                                                                                  ASSIM QUE CHEGAR PROCURE A AGÊNCIA ARCO TRAVEL </t>
    </r>
    <r>
      <rPr>
        <sz val="11"/>
        <color theme="1"/>
        <rFont val="Calibri"/>
        <family val="2"/>
        <scheme val="minor"/>
      </rPr>
      <t xml:space="preserve">(Calle Sagarnaga Y Murillo, nº 213 segundo andar - dentro de uma galeria que tem crepes maravilhosos) </t>
    </r>
    <r>
      <rPr>
        <b/>
        <sz val="11"/>
        <color theme="1"/>
        <rFont val="Calibri"/>
        <family val="2"/>
        <scheme val="minor"/>
      </rPr>
      <t xml:space="preserve">PARA FECHAR OS PASSEIOS DOS PRÓXIMOS DIAS:                                                                                                                                                                                </t>
    </r>
    <r>
      <rPr>
        <sz val="11"/>
        <color theme="1"/>
        <rFont val="Calibri"/>
        <family val="2"/>
        <scheme val="minor"/>
      </rPr>
      <t xml:space="preserve">1- Downhill (20/4 - 350,00 bolivianos - pegue a bicicleta com suspensão traseira e dianteira)                                                                                                                                                                                          2- Chacaltaya + Valle de la Luna (21/4 - 90,00 bolivianos)                                                                                                                                                                                                                                        3- Tiwanaku (22/4 - 180,00 bolivianos)                                                                                                                                                                                                               </t>
    </r>
    <r>
      <rPr>
        <b/>
        <sz val="11"/>
        <color theme="1"/>
        <rFont val="Calibri"/>
        <family val="2"/>
        <scheme val="minor"/>
      </rPr>
      <t xml:space="preserve">VOCÊ TEM QUE CHORAR UM MEGA DESCONTO - PODE CONSEGUIR OS TRÊS PASSEIOS POR 580,00 BOLIVIANOS JÁ COM AS TAXAS DO CHACALTAYA E VALLE DE LA LUNA INCLUÍDAS.  </t>
    </r>
    <r>
      <rPr>
        <sz val="11"/>
        <color theme="1"/>
        <rFont val="Calibri"/>
        <family val="2"/>
        <scheme val="minor"/>
      </rPr>
      <t xml:space="preserve">                                                                                                                                                                                                                              Depois que fechar os passeios, jante e conheça a cidade!</t>
    </r>
  </si>
  <si>
    <t xml:space="preserve">Acordar cedo, tomar café, conhecer o miradouro de Killi Killi (pegar um táxi Bs. 15,00), ir no teleférico (linha amarela é a melhor BS 6,00 ida e volta) e fazer o City Tour em inglês pela Red Cap (todos os dias às 11h ou às 14h na Praça San Pedro). É só chegar e procurar a galera com boné vermelho da Red Cap, não precisa reservar. O city tour dura 2h30 minutos e é muito legal e animado e você paga 20,00 bolivianos (o city tour mais barato).                                                                                                                         </t>
  </si>
  <si>
    <r>
      <t xml:space="preserve">Acorde às 4:00 - Táxi chega às 5:00 e você precisa fazer check-in no aeroporto e despachar as malas até às 6:00.                                                                                                 </t>
    </r>
    <r>
      <rPr>
        <b/>
        <sz val="11"/>
        <color theme="1"/>
        <rFont val="Calibri"/>
        <family val="2"/>
        <scheme val="minor"/>
      </rPr>
      <t>OBSERVAÇÃO:</t>
    </r>
    <r>
      <rPr>
        <sz val="11"/>
        <color theme="1"/>
        <rFont val="Calibri"/>
        <family val="2"/>
        <scheme val="minor"/>
      </rPr>
      <t xml:space="preserve"> QUANDO ESTIVER INDO PARA O AEROPORTO JÁ AVISE O TAXISTA QUE VOCÊ QUER TIRAR UMA FOTO DE LA PAZ DO ALTO. ELE VAI PARAR NUM PONTO ESTRATÉGICO PRA VOCÊ FAZER UMA PUTA FOTO DA CIDADE À NOITE!!!!                                                                                                                     </t>
    </r>
    <r>
      <rPr>
        <b/>
        <sz val="11"/>
        <color theme="1"/>
        <rFont val="Calibri"/>
        <family val="2"/>
        <scheme val="minor"/>
      </rPr>
      <t>SANTA CRUZ DE LA SIERRA 13:50 ---&gt; RIO GIG 20:40</t>
    </r>
  </si>
  <si>
    <t>ÁGUAS CALIENTES 5:30 ---&gt; MACHU PICCHU 5:50</t>
  </si>
  <si>
    <r>
      <t xml:space="preserve">Você chega em Cusco às 15h e pega um táxi </t>
    </r>
    <r>
      <rPr>
        <b/>
        <sz val="11"/>
        <color theme="1"/>
        <rFont val="Calibri"/>
        <family val="2"/>
        <scheme val="minor"/>
      </rPr>
      <t>para o hostel Pariwana</t>
    </r>
    <r>
      <rPr>
        <sz val="11"/>
        <color theme="1"/>
        <rFont val="Calibri"/>
        <family val="2"/>
        <scheme val="minor"/>
      </rPr>
      <t xml:space="preserve"> (curti muito esse hostel)                                                                                                                                                                          Procure a agência EXPEDICIONES WAYNAPICCHU (Samuel +51 984511511 whatsapp) para fechar os passeios:                                                                                                                                                               1- Valle Sagrado de los Incas pro dia 13/4  (25,00 soles - guia + transporte)                                                                                                                                                                                2- Van para te deixar na hidrelétrica de Santa Tereza pra você fazer a trilha até Águas Calietes no dia 14/4 e te buscar no dia 16/4 na hidrelétrica (65,00 soles)                                                                                                                                                                                                                                                                3- Guia para Machu Picchu pro dia 15/4  (18,00 soles)                                                                                                                                                                 4- Passagem para Puno pro dia 16/4 às 22h (65,00 soles) (comprar pela Transzela que geralmente atrasa um pouquinho e você fica mais folgado pra chegar na rodoviária depois da vinda de Machu Picchu)                                                                                                                         </t>
    </r>
    <r>
      <rPr>
        <b/>
        <sz val="11"/>
        <color theme="1"/>
        <rFont val="Calibri"/>
        <family val="2"/>
        <scheme val="minor"/>
      </rPr>
      <t xml:space="preserve">NÃO FECHE O PASSEIO DE PUNO EM CUSCO. DEIXE PARA FECHAR O PASSEIO DE PUNO EM PUNO.      </t>
    </r>
    <r>
      <rPr>
        <sz val="11"/>
        <color theme="1"/>
        <rFont val="Calibri"/>
        <family val="2"/>
        <scheme val="minor"/>
      </rPr>
      <t xml:space="preserve">                                                                                                                                                                                                                                                                                                                                                                                                                                                                                                                                                                 </t>
    </r>
    <r>
      <rPr>
        <b/>
        <sz val="11"/>
        <color theme="1"/>
        <rFont val="Calibri"/>
        <family val="2"/>
        <scheme val="minor"/>
      </rPr>
      <t>Ir na Libreria del Ministerio de Cultura de Cusco (Calle Casa Garcilaso, perto da Plaza Regocijo) e comprar os bilhetes pro Machu Picchu.</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Depois que fechar todos os passeios, coma alguma coisa leve e saía para conhecer Cusco à noite (vale um boatezinha)!                                                                               </t>
    </r>
  </si>
  <si>
    <t>MACHU PICCHU</t>
  </si>
  <si>
    <r>
      <t>Machu Picchu -</t>
    </r>
    <r>
      <rPr>
        <b/>
        <sz val="11"/>
        <color theme="1"/>
        <rFont val="Calibri"/>
        <family val="2"/>
        <scheme val="minor"/>
      </rPr>
      <t xml:space="preserve"> www.machupicchu.gob.pe/          </t>
    </r>
    <r>
      <rPr>
        <sz val="11"/>
        <color theme="1"/>
        <rFont val="Calibri"/>
        <family val="2"/>
        <scheme val="minor"/>
      </rPr>
      <t xml:space="preserve">                                                                                                                                        </t>
    </r>
  </si>
  <si>
    <r>
      <t xml:space="preserve">Saindo de Arequipa às 19h você chega em ICA às 5:35 da manhã (10h30 minutos de viagem)                                                                                                                                               </t>
    </r>
    <r>
      <rPr>
        <b/>
        <sz val="11"/>
        <color theme="1"/>
        <rFont val="Calibri"/>
        <family val="2"/>
        <scheme val="minor"/>
      </rPr>
      <t xml:space="preserve">VÁ DIRETO PARA O GUICHÊ DA CRUZ DEL SUR COMPRAR AS PASAGENS PARA CUSCO PRO DIA 11/4 ÀS 21:50                                                                                                                                        </t>
    </r>
    <r>
      <rPr>
        <sz val="11"/>
        <color theme="1"/>
        <rFont val="Calibri"/>
        <family val="2"/>
        <scheme val="minor"/>
      </rPr>
      <t xml:space="preserve">Pegue um táxi da Rodoviária até Huacachica - Hostel Casa de Arena 1 (10min)                                                                                                                                            Feche o passeio de Buggy/Sandboard no próprio hostel para o mesmo dia às 16h para ver o pôr do sol do alto das dunas.                                                                                                                             </t>
    </r>
    <r>
      <rPr>
        <b/>
        <sz val="11"/>
        <color theme="1"/>
        <rFont val="Calibri"/>
        <family val="2"/>
        <scheme val="minor"/>
      </rPr>
      <t>Vá pesquisar os preços do passeio das Islas Ballestas + Reserva Nacional de Paracas nas agências da rua</t>
    </r>
    <r>
      <rPr>
        <sz val="11"/>
        <color theme="1"/>
        <rFont val="Calibri"/>
        <family val="2"/>
        <scheme val="minor"/>
      </rPr>
      <t xml:space="preserve"> (fechamos com o hostel e acabamos pagando mais caro. Pagamos 90,00 soles, mas você consegue encontrar por 65,00 soles chorando um mega desconto). Feche esse passeio para o dia 11/4.</t>
    </r>
    <r>
      <rPr>
        <b/>
        <sz val="11"/>
        <color theme="1"/>
        <rFont val="Calibri"/>
        <family val="2"/>
        <scheme val="minor"/>
      </rPr>
      <t xml:space="preserve">           </t>
    </r>
  </si>
  <si>
    <r>
      <t xml:space="preserve">Acordar às 5:30 - Van sai às 6:30.                                                                                                                                                                                                                                                         Desça no porto e pague a taxa de embarque de 18,00 soles.                                                                                                                                                                     </t>
    </r>
    <r>
      <rPr>
        <b/>
        <sz val="11"/>
        <color theme="1"/>
        <rFont val="Calibri"/>
        <family val="2"/>
        <scheme val="minor"/>
      </rPr>
      <t xml:space="preserve">ENTRE NO BARCO E SENTE DO LADO ESQUERDO!!!                                                                                                                                                                    </t>
    </r>
    <r>
      <rPr>
        <sz val="11"/>
        <color theme="1"/>
        <rFont val="Calibri"/>
        <family val="2"/>
        <scheme val="minor"/>
      </rPr>
      <t xml:space="preserve">O passeio retorna à Huacachina às 16h.  </t>
    </r>
    <r>
      <rPr>
        <b/>
        <sz val="11"/>
        <color theme="1"/>
        <rFont val="Calibri"/>
        <family val="2"/>
        <scheme val="minor"/>
      </rPr>
      <t xml:space="preserve">                                                                                                                                                                                         Dá tempo de curtir mais um pôr do sol FODA do alto das dunas de Huacachina </t>
    </r>
    <r>
      <rPr>
        <sz val="11"/>
        <color theme="1"/>
        <rFont val="Calibri"/>
        <family val="2"/>
        <scheme val="minor"/>
      </rPr>
      <t>e depois ir de moto-táxi para a rodoviária pegar o ônibus para Cusco às 21:50 (o moto-táxi é de quatro rodas)</t>
    </r>
  </si>
  <si>
    <r>
      <t xml:space="preserve">Acordar às 4:00 - Pegamos ônibus às 5:30 (primeiro bus)                                                                                                                                                            </t>
    </r>
    <r>
      <rPr>
        <b/>
        <sz val="11"/>
        <color theme="1"/>
        <rFont val="Calibri"/>
        <family val="2"/>
        <scheme val="minor"/>
      </rPr>
      <t xml:space="preserve">ENCONTRAR O GUIA QUE FECHAMOS COM A AGÊNCIA ÀS 7:30 </t>
    </r>
    <r>
      <rPr>
        <sz val="11"/>
        <color theme="1"/>
        <rFont val="Calibri"/>
        <family val="2"/>
        <scheme val="minor"/>
      </rPr>
      <t xml:space="preserve">(o guia vai no dia anterior no hostel explicar onde e que horas vão nos encontrar)   </t>
    </r>
    <r>
      <rPr>
        <b/>
        <sz val="11"/>
        <color theme="1"/>
        <rFont val="Calibri"/>
        <family val="2"/>
        <scheme val="minor"/>
      </rPr>
      <t xml:space="preserve">                                                                                                                                                                                                                                                  LEVAR COMIDA E BEBIDA (LÁ EM CIMA É TUDO MUITOOOO CARO) E CANGA PRA SENTAR PRA FAZER UM LANCHE.                                                                                                                                                                   </t>
    </r>
    <r>
      <rPr>
        <sz val="11"/>
        <color theme="1"/>
        <rFont val="Calibri"/>
        <family val="2"/>
        <scheme val="minor"/>
      </rPr>
      <t xml:space="preserve">O Parque de Machu Picchu fecha às 17h (você pode entrar e sair de MP até 3 vezes - o banheiro fica do lado de fora).                                                                                                                                                                                                                                                                    LEVE SEU PASSAPORTE PRA COLOCAR O CARIMBO DE MACHU PICCHU (fica lindo e é de graça - o carimbo fica na entrada)                                                                                                               </t>
    </r>
    <r>
      <rPr>
        <b/>
        <sz val="11"/>
        <color theme="1"/>
        <rFont val="Calibri"/>
        <family val="2"/>
        <scheme val="minor"/>
      </rPr>
      <t xml:space="preserve">                                                                                                                                                           Desça andando Machu Picchu por volta das 15h (cuidado para não voltar à noite, não tem iluminação na trilha), </t>
    </r>
    <r>
      <rPr>
        <sz val="11"/>
        <color theme="1"/>
        <rFont val="Calibri"/>
        <family val="2"/>
        <scheme val="minor"/>
      </rPr>
      <t xml:space="preserve">chegue no hostel, tome banho, jante (mantenha comida leve, amanhã tem mais 6 horas de van) e vá conhecer Águas Calientes!                                                                               </t>
    </r>
  </si>
  <si>
    <t>VALORES EM DÓLAR - VALORES PRA UMA PESSOA</t>
  </si>
</sst>
</file>

<file path=xl/styles.xml><?xml version="1.0" encoding="utf-8"?>
<styleSheet xmlns="http://schemas.openxmlformats.org/spreadsheetml/2006/main">
  <numFmts count="10">
    <numFmt numFmtId="164" formatCode="_(&quot;$&quot;* #,##0.00_);_(&quot;$&quot;* \(#,##0.00\);_(&quot;$&quot;* &quot;-&quot;??_);_(@_)"/>
    <numFmt numFmtId="165" formatCode="_-[$£-809]* #,##0.00_-;\-[$£-809]* #,##0.00_-;_-[$£-809]* &quot;-&quot;??_-;_-@_-"/>
    <numFmt numFmtId="166" formatCode="_([$$-409]* #,##0.00_);_([$$-409]* \(#,##0.00\);_([$$-409]* &quot;-&quot;??_);_(@_)"/>
    <numFmt numFmtId="167" formatCode="m/d;@"/>
    <numFmt numFmtId="168" formatCode="[$-416]d\-mmm;@"/>
    <numFmt numFmtId="169" formatCode="_-[$R$-416]\ * #,##0.00_-;\-[$R$-416]\ * #,##0.00_-;_-[$R$-416]\ * &quot;-&quot;??_-;_-@_-"/>
    <numFmt numFmtId="170" formatCode="_-[$$b-400A]\ * #,##0.00_ ;_-[$$b-400A]\ * \-#,##0.00\ ;_-[$$b-400A]\ * &quot;-&quot;??_ ;_-@_ "/>
    <numFmt numFmtId="171" formatCode="_-[$$-340A]\ * #,##0.00_-;\-[$$-340A]\ * #,##0.00_-;_-[$$-340A]\ * &quot;-&quot;??_-;_-@_-"/>
    <numFmt numFmtId="172" formatCode="_ [$S/.-280A]\ * #,##0.00_ ;_ [$S/.-280A]\ * \-#,##0.00_ ;_ [$S/.-280A]\ * &quot;-&quot;??_ ;_ @_ "/>
    <numFmt numFmtId="173" formatCode="_-[$$-409]* #,##0.00_ ;_-[$$-409]* \-#,##0.00\ ;_-[$$-409]* &quot;-&quot;??_ ;_-@_ "/>
  </numFmts>
  <fonts count="16">
    <font>
      <sz val="11"/>
      <color theme="1"/>
      <name val="Calibri"/>
      <family val="2"/>
      <scheme val="minor"/>
    </font>
    <font>
      <b/>
      <sz val="11"/>
      <color theme="1"/>
      <name val="Calibri"/>
      <family val="2"/>
      <scheme val="minor"/>
    </font>
    <font>
      <b/>
      <sz val="12"/>
      <color theme="1"/>
      <name val="Calibri"/>
      <family val="2"/>
      <scheme val="minor"/>
    </font>
    <font>
      <b/>
      <sz val="11"/>
      <name val="Calibri"/>
      <family val="2"/>
      <scheme val="minor"/>
    </font>
    <font>
      <u/>
      <sz val="11"/>
      <color theme="10"/>
      <name val="Calibri"/>
      <family val="2"/>
    </font>
    <font>
      <sz val="11"/>
      <name val="Calibri"/>
      <family val="2"/>
    </font>
    <font>
      <sz val="11"/>
      <color theme="1"/>
      <name val="Calibri"/>
      <family val="2"/>
      <scheme val="minor"/>
    </font>
    <font>
      <b/>
      <sz val="14"/>
      <color theme="1"/>
      <name val="Calibri"/>
      <family val="2"/>
      <scheme val="minor"/>
    </font>
    <font>
      <sz val="11"/>
      <color rgb="FF444444"/>
      <name val="Calibri"/>
      <family val="2"/>
      <scheme val="minor"/>
    </font>
    <font>
      <b/>
      <sz val="11.5"/>
      <color theme="1"/>
      <name val="Calibri"/>
      <family val="2"/>
      <scheme val="minor"/>
    </font>
    <font>
      <sz val="9"/>
      <color indexed="81"/>
      <name val="Tahoma"/>
      <family val="2"/>
    </font>
    <font>
      <b/>
      <sz val="9"/>
      <color indexed="81"/>
      <name val="Tahoma"/>
      <family val="2"/>
    </font>
    <font>
      <sz val="12"/>
      <color theme="1"/>
      <name val="Calibri"/>
      <family val="2"/>
      <scheme val="minor"/>
    </font>
    <font>
      <sz val="9"/>
      <color indexed="81"/>
      <name val="Tahoma"/>
      <charset val="1"/>
    </font>
    <font>
      <b/>
      <sz val="11"/>
      <color rgb="FF0070C0"/>
      <name val="Calibri"/>
      <family val="2"/>
      <scheme val="minor"/>
    </font>
    <font>
      <b/>
      <sz val="9"/>
      <color indexed="81"/>
      <name val="Tahoma"/>
      <charset val="1"/>
    </font>
  </fonts>
  <fills count="1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66FF33"/>
        <bgColor indexed="64"/>
      </patternFill>
    </fill>
    <fill>
      <patternFill patternType="solid">
        <fgColor rgb="FFFFFF99"/>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top/>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alignment vertical="top"/>
      <protection locked="0"/>
    </xf>
    <xf numFmtId="164" fontId="6" fillId="0" borderId="0" applyFont="0" applyFill="0" applyBorder="0" applyAlignment="0" applyProtection="0"/>
  </cellStyleXfs>
  <cellXfs count="347">
    <xf numFmtId="0" fontId="0" fillId="0" borderId="0" xfId="0"/>
    <xf numFmtId="0" fontId="0" fillId="0" borderId="0" xfId="0" applyAlignment="1">
      <alignment horizontal="center" vertical="center"/>
    </xf>
    <xf numFmtId="0" fontId="0" fillId="0" borderId="0" xfId="0" applyAlignment="1">
      <alignmen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wrapText="1"/>
    </xf>
    <xf numFmtId="165" fontId="0" fillId="0" borderId="0" xfId="0" applyNumberFormat="1" applyAlignment="1">
      <alignment horizontal="center" vertical="center"/>
    </xf>
    <xf numFmtId="0" fontId="2" fillId="2" borderId="1" xfId="0" applyNumberFormat="1" applyFont="1" applyFill="1" applyBorder="1" applyAlignment="1">
      <alignment horizontal="center" vertical="center" wrapText="1"/>
    </xf>
    <xf numFmtId="165" fontId="0" fillId="0" borderId="0" xfId="0" applyNumberFormat="1" applyAlignment="1">
      <alignment horizontal="center"/>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5" fillId="2" borderId="1" xfId="1" applyFont="1" applyFill="1" applyBorder="1" applyAlignment="1" applyProtection="1">
      <alignment horizontal="center" vertical="center" wrapText="1"/>
    </xf>
    <xf numFmtId="0" fontId="0" fillId="2" borderId="7" xfId="0" applyFill="1" applyBorder="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xf>
    <xf numFmtId="0" fontId="1" fillId="0" borderId="2" xfId="0" applyFont="1" applyBorder="1" applyAlignment="1">
      <alignment horizontal="center" vertical="center" wrapText="1"/>
    </xf>
    <xf numFmtId="0" fontId="0" fillId="2" borderId="1" xfId="0" applyFont="1" applyFill="1" applyBorder="1" applyAlignment="1">
      <alignment horizontal="left" vertical="center"/>
    </xf>
    <xf numFmtId="0" fontId="0" fillId="2" borderId="1" xfId="0" applyFill="1" applyBorder="1" applyAlignment="1">
      <alignment horizontal="left" vertical="center" wrapText="1"/>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1" xfId="0" applyFill="1" applyBorder="1" applyAlignment="1">
      <alignment horizontal="center" vertical="center"/>
    </xf>
    <xf numFmtId="0" fontId="1" fillId="2" borderId="10"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4" fontId="0" fillId="2" borderId="0" xfId="0" applyNumberFormat="1" applyFill="1" applyAlignment="1">
      <alignment horizontal="center" vertical="center"/>
    </xf>
    <xf numFmtId="164" fontId="3" fillId="2" borderId="1" xfId="2" applyFont="1" applyFill="1" applyBorder="1" applyAlignment="1">
      <alignment horizontal="center" vertical="center" wrapText="1"/>
    </xf>
    <xf numFmtId="164" fontId="0" fillId="2" borderId="1" xfId="2" applyFont="1" applyFill="1" applyBorder="1" applyAlignment="1">
      <alignment vertical="center"/>
    </xf>
    <xf numFmtId="164" fontId="0" fillId="0" borderId="0" xfId="2" applyFont="1" applyAlignment="1">
      <alignment vertical="center"/>
    </xf>
    <xf numFmtId="0" fontId="0" fillId="2" borderId="7" xfId="0" applyFill="1" applyBorder="1" applyAlignment="1">
      <alignment horizontal="center" vertical="center" wrapText="1"/>
    </xf>
    <xf numFmtId="0" fontId="0" fillId="2" borderId="13" xfId="0" applyFill="1" applyBorder="1" applyAlignment="1">
      <alignment horizontal="center" vertical="center"/>
    </xf>
    <xf numFmtId="166" fontId="2" fillId="2" borderId="1" xfId="0" applyNumberFormat="1" applyFont="1" applyFill="1" applyBorder="1" applyAlignment="1">
      <alignment horizontal="center" vertical="center" wrapText="1"/>
    </xf>
    <xf numFmtId="166" fontId="0" fillId="2" borderId="1" xfId="0" applyNumberFormat="1" applyFill="1" applyBorder="1" applyAlignment="1">
      <alignment horizontal="center" vertical="center"/>
    </xf>
    <xf numFmtId="166" fontId="0" fillId="0" borderId="0" xfId="0" applyNumberFormat="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wrapText="1"/>
    </xf>
    <xf numFmtId="167" fontId="2" fillId="2" borderId="1" xfId="0" applyNumberFormat="1" applyFont="1" applyFill="1" applyBorder="1" applyAlignment="1">
      <alignment horizontal="center" vertical="center" wrapText="1"/>
    </xf>
    <xf numFmtId="167" fontId="0" fillId="2" borderId="0" xfId="0" applyNumberFormat="1" applyFill="1" applyAlignment="1">
      <alignment horizontal="center" vertical="center"/>
    </xf>
    <xf numFmtId="167" fontId="0" fillId="0" borderId="0" xfId="0" applyNumberFormat="1" applyAlignment="1">
      <alignment horizontal="center" vertical="center"/>
    </xf>
    <xf numFmtId="0" fontId="0" fillId="2" borderId="4" xfId="0" applyFill="1" applyBorder="1" applyAlignment="1">
      <alignment horizontal="center" vertical="center"/>
    </xf>
    <xf numFmtId="0" fontId="0" fillId="0" borderId="0" xfId="0" applyAlignment="1">
      <alignment horizontal="center"/>
    </xf>
    <xf numFmtId="0" fontId="0" fillId="2" borderId="13" xfId="0" applyFill="1" applyBorder="1" applyAlignment="1">
      <alignment horizontal="left" vertical="center" wrapText="1"/>
    </xf>
    <xf numFmtId="0" fontId="0" fillId="2" borderId="7" xfId="0" applyFill="1" applyBorder="1" applyAlignment="1">
      <alignment horizontal="center" vertical="center" wrapText="1"/>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168" fontId="0" fillId="2" borderId="1" xfId="0" applyNumberFormat="1" applyFill="1" applyBorder="1" applyAlignment="1">
      <alignment horizontal="center" vertical="center"/>
    </xf>
    <xf numFmtId="168" fontId="0" fillId="2" borderId="12" xfId="0" applyNumberFormat="1" applyFill="1" applyBorder="1" applyAlignment="1">
      <alignment horizontal="center" vertical="center"/>
    </xf>
    <xf numFmtId="169" fontId="0" fillId="2" borderId="1" xfId="2" applyNumberFormat="1" applyFont="1" applyFill="1" applyBorder="1" applyAlignment="1">
      <alignment vertical="center"/>
    </xf>
    <xf numFmtId="170" fontId="0" fillId="2" borderId="1" xfId="2" applyNumberFormat="1" applyFont="1" applyFill="1" applyBorder="1" applyAlignment="1">
      <alignment vertical="center"/>
    </xf>
    <xf numFmtId="170" fontId="0" fillId="2" borderId="2" xfId="2" applyNumberFormat="1" applyFont="1" applyFill="1" applyBorder="1" applyAlignment="1">
      <alignment vertical="center"/>
    </xf>
    <xf numFmtId="171" fontId="0" fillId="2" borderId="4" xfId="2" applyNumberFormat="1" applyFont="1" applyFill="1" applyBorder="1" applyAlignment="1">
      <alignment vertical="center"/>
    </xf>
    <xf numFmtId="172" fontId="0" fillId="2" borderId="1" xfId="2" applyNumberFormat="1" applyFont="1" applyFill="1" applyBorder="1" applyAlignment="1">
      <alignment vertical="center"/>
    </xf>
    <xf numFmtId="0" fontId="0" fillId="2" borderId="28" xfId="0" applyFill="1" applyBorder="1" applyAlignment="1">
      <alignment horizontal="center" vertical="center" wrapText="1"/>
    </xf>
    <xf numFmtId="168" fontId="0" fillId="2" borderId="4" xfId="0" applyNumberFormat="1" applyFill="1" applyBorder="1" applyAlignment="1">
      <alignment horizontal="center" vertical="center"/>
    </xf>
    <xf numFmtId="0" fontId="0" fillId="2" borderId="1" xfId="0" applyFill="1" applyBorder="1" applyAlignment="1">
      <alignment horizontal="center" vertical="center"/>
    </xf>
    <xf numFmtId="0" fontId="0" fillId="2" borderId="23" xfId="0" applyFill="1" applyBorder="1" applyAlignment="1">
      <alignment horizontal="center" vertical="center" wrapText="1"/>
    </xf>
    <xf numFmtId="168" fontId="0" fillId="2" borderId="4" xfId="0" applyNumberFormat="1" applyFill="1" applyBorder="1" applyAlignment="1">
      <alignment horizontal="center" vertical="center"/>
    </xf>
    <xf numFmtId="0" fontId="1" fillId="0" borderId="8" xfId="0" applyFont="1" applyBorder="1" applyAlignment="1">
      <alignment horizontal="center" vertical="center" wrapText="1"/>
    </xf>
    <xf numFmtId="167" fontId="1" fillId="2" borderId="10"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173" fontId="0" fillId="2" borderId="1" xfId="2" applyNumberFormat="1" applyFont="1" applyFill="1" applyBorder="1" applyAlignment="1">
      <alignment vertical="center"/>
    </xf>
    <xf numFmtId="0" fontId="0" fillId="2" borderId="1" xfId="0" applyFont="1"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1" fillId="0" borderId="0" xfId="0" applyFont="1" applyAlignment="1">
      <alignment horizontal="center" vertical="center"/>
    </xf>
    <xf numFmtId="0" fontId="5" fillId="2" borderId="0" xfId="1" applyFont="1" applyFill="1" applyAlignment="1" applyProtection="1">
      <alignment horizontal="center" vertical="center" wrapText="1"/>
    </xf>
    <xf numFmtId="0" fontId="0" fillId="2" borderId="4" xfId="0" applyNumberFormat="1" applyFill="1" applyBorder="1" applyAlignment="1">
      <alignment horizontal="center" vertical="center"/>
    </xf>
    <xf numFmtId="0" fontId="0" fillId="2" borderId="1" xfId="0" applyNumberFormat="1" applyFill="1" applyBorder="1" applyAlignment="1">
      <alignment horizontal="center" vertical="center"/>
    </xf>
    <xf numFmtId="0" fontId="0" fillId="0" borderId="1" xfId="0" applyBorder="1" applyAlignment="1">
      <alignment horizontal="center" wrapText="1"/>
    </xf>
    <xf numFmtId="0" fontId="0" fillId="0" borderId="1" xfId="0" applyNumberFormat="1" applyBorder="1" applyAlignment="1">
      <alignment horizontal="center" vertical="center"/>
    </xf>
    <xf numFmtId="0" fontId="0" fillId="4" borderId="0" xfId="0" applyFill="1" applyAlignment="1">
      <alignment horizontal="center"/>
    </xf>
    <xf numFmtId="167" fontId="0" fillId="4" borderId="0" xfId="0" applyNumberFormat="1" applyFill="1" applyAlignment="1">
      <alignment horizontal="center" vertical="center"/>
    </xf>
    <xf numFmtId="0" fontId="0" fillId="4" borderId="0" xfId="0" applyFill="1" applyAlignment="1">
      <alignment horizontal="center" vertical="center"/>
    </xf>
    <xf numFmtId="167" fontId="0" fillId="3" borderId="0" xfId="0" applyNumberFormat="1" applyFill="1" applyAlignment="1">
      <alignment horizontal="center" vertical="center"/>
    </xf>
    <xf numFmtId="0" fontId="0" fillId="3" borderId="0" xfId="0" applyFill="1" applyAlignment="1">
      <alignment horizontal="center" vertical="center"/>
    </xf>
    <xf numFmtId="0" fontId="0" fillId="6" borderId="0" xfId="0" applyFill="1" applyAlignment="1">
      <alignment horizontal="center"/>
    </xf>
    <xf numFmtId="167" fontId="0" fillId="6" borderId="0" xfId="0" applyNumberFormat="1" applyFill="1" applyAlignment="1">
      <alignment horizontal="center" vertical="center"/>
    </xf>
    <xf numFmtId="0" fontId="0" fillId="6" borderId="0" xfId="0" applyFill="1" applyAlignment="1">
      <alignment horizontal="center" vertical="center"/>
    </xf>
    <xf numFmtId="0" fontId="0" fillId="7" borderId="0" xfId="0" applyFill="1" applyAlignment="1">
      <alignment horizontal="center"/>
    </xf>
    <xf numFmtId="167" fontId="0" fillId="7" borderId="0" xfId="0" applyNumberFormat="1" applyFill="1" applyAlignment="1">
      <alignment horizontal="center" vertical="center"/>
    </xf>
    <xf numFmtId="0" fontId="0" fillId="7" borderId="0" xfId="0" applyFill="1" applyAlignment="1">
      <alignment horizontal="center" vertical="center"/>
    </xf>
    <xf numFmtId="0" fontId="1" fillId="4" borderId="0" xfId="0" applyFont="1" applyFill="1" applyAlignment="1">
      <alignment horizontal="center" vertical="center"/>
    </xf>
    <xf numFmtId="0" fontId="1" fillId="6" borderId="0" xfId="0" applyFont="1" applyFill="1" applyAlignment="1">
      <alignment horizontal="center" vertical="center"/>
    </xf>
    <xf numFmtId="0" fontId="1" fillId="7" borderId="0" xfId="0" applyFont="1" applyFill="1" applyAlignment="1">
      <alignment horizontal="center" vertical="center"/>
    </xf>
    <xf numFmtId="0" fontId="0" fillId="0" borderId="2" xfId="0" applyFont="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24" xfId="0" applyFill="1" applyBorder="1" applyAlignment="1">
      <alignment horizontal="center" vertical="center" wrapText="1"/>
    </xf>
    <xf numFmtId="168" fontId="0" fillId="2" borderId="1" xfId="0" applyNumberFormat="1" applyFill="1" applyBorder="1" applyAlignment="1">
      <alignment horizontal="center" vertical="center"/>
    </xf>
    <xf numFmtId="173" fontId="0" fillId="4" borderId="0" xfId="0" applyNumberFormat="1" applyFill="1" applyAlignment="1">
      <alignment horizontal="center" vertical="center"/>
    </xf>
    <xf numFmtId="166" fontId="1" fillId="4" borderId="0" xfId="0" applyNumberFormat="1" applyFont="1" applyFill="1" applyAlignment="1">
      <alignment horizontal="center" vertical="center"/>
    </xf>
    <xf numFmtId="172" fontId="1" fillId="6" borderId="0" xfId="0" applyNumberFormat="1" applyFont="1" applyFill="1" applyAlignment="1">
      <alignment horizontal="center" vertical="center"/>
    </xf>
    <xf numFmtId="170" fontId="1" fillId="7" borderId="0" xfId="0" applyNumberFormat="1" applyFont="1" applyFill="1" applyAlignment="1">
      <alignment horizontal="center" vertical="center"/>
    </xf>
    <xf numFmtId="0" fontId="1" fillId="4" borderId="0" xfId="0" applyFont="1" applyFill="1" applyAlignment="1">
      <alignment horizontal="right"/>
    </xf>
    <xf numFmtId="0" fontId="1" fillId="6" borderId="0" xfId="0" applyFont="1" applyFill="1" applyAlignment="1">
      <alignment horizontal="right"/>
    </xf>
    <xf numFmtId="0" fontId="1" fillId="7" borderId="0" xfId="0" applyFont="1" applyFill="1" applyAlignment="1">
      <alignment horizontal="right"/>
    </xf>
    <xf numFmtId="170" fontId="0" fillId="6" borderId="1" xfId="2" applyNumberFormat="1" applyFont="1" applyFill="1" applyBorder="1" applyAlignment="1">
      <alignment vertical="center"/>
    </xf>
    <xf numFmtId="164" fontId="1" fillId="4" borderId="1" xfId="2" applyFont="1" applyFill="1" applyBorder="1" applyAlignment="1">
      <alignment vertical="center"/>
    </xf>
    <xf numFmtId="164" fontId="0" fillId="6" borderId="1" xfId="2" applyFont="1" applyFill="1" applyBorder="1" applyAlignment="1">
      <alignment vertical="center"/>
    </xf>
    <xf numFmtId="172" fontId="0" fillId="6" borderId="1" xfId="2" applyNumberFormat="1" applyFont="1" applyFill="1" applyBorder="1" applyAlignment="1">
      <alignment vertical="center"/>
    </xf>
    <xf numFmtId="0" fontId="2" fillId="3" borderId="0" xfId="0" applyFont="1" applyFill="1" applyAlignment="1">
      <alignment horizontal="right" vertical="center"/>
    </xf>
    <xf numFmtId="164" fontId="2" fillId="3" borderId="0" xfId="2" applyFont="1" applyFill="1" applyAlignment="1">
      <alignment horizontal="right" vertical="center"/>
    </xf>
    <xf numFmtId="0" fontId="0" fillId="0" borderId="2" xfId="0" applyFont="1" applyBorder="1" applyAlignment="1">
      <alignment vertical="center" wrapText="1"/>
    </xf>
    <xf numFmtId="0" fontId="0" fillId="0" borderId="1" xfId="0" applyFont="1" applyBorder="1" applyAlignment="1">
      <alignment vertical="center" wrapText="1"/>
    </xf>
    <xf numFmtId="173" fontId="0" fillId="6" borderId="0" xfId="0" applyNumberFormat="1" applyFill="1" applyAlignment="1">
      <alignment horizontal="center" vertical="center"/>
    </xf>
    <xf numFmtId="173" fontId="0" fillId="7" borderId="0" xfId="0" applyNumberFormat="1" applyFill="1" applyAlignment="1">
      <alignment horizontal="center" vertical="center"/>
    </xf>
    <xf numFmtId="0" fontId="0" fillId="3" borderId="0" xfId="0" applyFill="1" applyAlignment="1">
      <alignment horizontal="center"/>
    </xf>
    <xf numFmtId="165" fontId="1" fillId="2" borderId="1" xfId="0" applyNumberFormat="1" applyFont="1" applyFill="1" applyBorder="1" applyAlignment="1">
      <alignment horizontal="center" vertical="center" wrapText="1"/>
    </xf>
    <xf numFmtId="165" fontId="1" fillId="0" borderId="1" xfId="0" applyNumberFormat="1" applyFont="1" applyBorder="1" applyAlignment="1">
      <alignment horizontal="center" vertical="center" wrapText="1"/>
    </xf>
    <xf numFmtId="0" fontId="1" fillId="3" borderId="5" xfId="0" applyFont="1" applyFill="1" applyBorder="1" applyAlignment="1">
      <alignment horizontal="center" vertical="center" wrapText="1"/>
    </xf>
    <xf numFmtId="173" fontId="0" fillId="2" borderId="1" xfId="0" applyNumberFormat="1" applyFont="1" applyFill="1" applyBorder="1" applyAlignment="1">
      <alignment horizontal="center" vertical="center"/>
    </xf>
    <xf numFmtId="173" fontId="0" fillId="2" borderId="1" xfId="0" applyNumberFormat="1" applyFont="1" applyFill="1" applyBorder="1" applyAlignment="1">
      <alignment horizontal="center" vertical="center" wrapText="1"/>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9" fillId="4" borderId="33" xfId="0" applyFont="1" applyFill="1" applyBorder="1" applyAlignment="1">
      <alignment horizontal="right" vertical="center" wrapText="1"/>
    </xf>
    <xf numFmtId="0" fontId="9" fillId="4" borderId="34" xfId="0" applyFont="1" applyFill="1" applyBorder="1" applyAlignment="1">
      <alignment horizontal="center" vertical="center"/>
    </xf>
    <xf numFmtId="173" fontId="1" fillId="0" borderId="1" xfId="0" applyNumberFormat="1" applyFont="1" applyBorder="1" applyAlignment="1">
      <alignment horizontal="center" vertical="center"/>
    </xf>
    <xf numFmtId="173" fontId="9" fillId="4" borderId="34" xfId="0" applyNumberFormat="1" applyFont="1" applyFill="1" applyBorder="1" applyAlignment="1">
      <alignment vertical="center" wrapText="1"/>
    </xf>
    <xf numFmtId="173" fontId="0" fillId="0" borderId="0" xfId="0" applyNumberFormat="1"/>
    <xf numFmtId="170" fontId="0" fillId="6" borderId="2" xfId="2" applyNumberFormat="1" applyFont="1" applyFill="1" applyBorder="1" applyAlignment="1">
      <alignment vertical="center"/>
    </xf>
    <xf numFmtId="171" fontId="0" fillId="6" borderId="4" xfId="2" applyNumberFormat="1" applyFont="1" applyFill="1" applyBorder="1" applyAlignment="1">
      <alignment vertical="center"/>
    </xf>
    <xf numFmtId="172" fontId="0" fillId="6" borderId="4" xfId="2" applyNumberFormat="1" applyFont="1" applyFill="1" applyBorder="1" applyAlignment="1">
      <alignment vertical="center"/>
    </xf>
    <xf numFmtId="0" fontId="0" fillId="0" borderId="0" xfId="0" applyAlignment="1">
      <alignment vertical="center"/>
    </xf>
    <xf numFmtId="173" fontId="0" fillId="0" borderId="0" xfId="0" applyNumberFormat="1" applyAlignment="1">
      <alignment vertical="center"/>
    </xf>
    <xf numFmtId="173" fontId="9" fillId="6" borderId="0" xfId="0" applyNumberFormat="1" applyFont="1" applyFill="1" applyAlignment="1">
      <alignment vertical="center"/>
    </xf>
    <xf numFmtId="173" fontId="9" fillId="3" borderId="0" xfId="0" applyNumberFormat="1" applyFont="1" applyFill="1" applyAlignment="1">
      <alignment vertical="center"/>
    </xf>
    <xf numFmtId="173" fontId="9" fillId="4" borderId="36" xfId="0" applyNumberFormat="1" applyFont="1" applyFill="1" applyBorder="1" applyAlignment="1">
      <alignment vertical="center" wrapText="1"/>
    </xf>
    <xf numFmtId="165" fontId="9" fillId="3" borderId="0" xfId="0" applyNumberFormat="1" applyFont="1" applyFill="1" applyAlignment="1">
      <alignment horizontal="right" vertical="center"/>
    </xf>
    <xf numFmtId="165" fontId="9" fillId="6" borderId="0" xfId="0" applyNumberFormat="1" applyFont="1" applyFill="1" applyAlignment="1">
      <alignment horizontal="right" vertical="center"/>
    </xf>
    <xf numFmtId="0" fontId="1" fillId="3" borderId="5" xfId="0" applyFont="1" applyFill="1" applyBorder="1" applyAlignment="1">
      <alignment vertical="center"/>
    </xf>
    <xf numFmtId="173" fontId="9" fillId="5" borderId="8" xfId="0" applyNumberFormat="1" applyFont="1" applyFill="1" applyBorder="1" applyAlignment="1">
      <alignment horizontal="right" vertical="center" wrapText="1"/>
    </xf>
    <xf numFmtId="173" fontId="9" fillId="5" borderId="9" xfId="0" applyNumberFormat="1" applyFont="1" applyFill="1" applyBorder="1" applyAlignment="1">
      <alignment horizontal="center" vertical="center"/>
    </xf>
    <xf numFmtId="0" fontId="0" fillId="2" borderId="5" xfId="0" applyFill="1" applyBorder="1" applyAlignment="1">
      <alignment horizontal="left" vertical="center" wrapText="1"/>
    </xf>
    <xf numFmtId="168" fontId="0" fillId="2" borderId="1" xfId="0" applyNumberFormat="1" applyFill="1" applyBorder="1" applyAlignment="1">
      <alignment horizontal="center" vertical="center"/>
    </xf>
    <xf numFmtId="0" fontId="1" fillId="2" borderId="7" xfId="0" applyFont="1" applyFill="1" applyBorder="1" applyAlignment="1">
      <alignment horizontal="center" vertical="center"/>
    </xf>
    <xf numFmtId="0" fontId="8" fillId="0" borderId="6" xfId="0" applyFont="1" applyBorder="1" applyAlignment="1">
      <alignment horizontal="center" vertical="center"/>
    </xf>
    <xf numFmtId="173" fontId="0" fillId="0" borderId="2" xfId="0" applyNumberFormat="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168" fontId="0" fillId="2" borderId="4" xfId="0" applyNumberFormat="1" applyFill="1" applyBorder="1" applyAlignment="1">
      <alignment horizontal="center" vertical="center"/>
    </xf>
    <xf numFmtId="0" fontId="0" fillId="2" borderId="4" xfId="0" applyFill="1" applyBorder="1" applyAlignment="1">
      <alignment horizontal="center" vertical="center" wrapText="1"/>
    </xf>
    <xf numFmtId="168" fontId="0" fillId="2" borderId="1" xfId="0" applyNumberFormat="1" applyFill="1" applyBorder="1" applyAlignment="1">
      <alignment horizontal="center" vertical="center"/>
    </xf>
    <xf numFmtId="0" fontId="0" fillId="0" borderId="2" xfId="0" applyBorder="1" applyAlignment="1">
      <alignment horizontal="center" vertical="center"/>
    </xf>
    <xf numFmtId="0" fontId="0" fillId="2" borderId="4" xfId="0" applyNumberFormat="1" applyFill="1" applyBorder="1" applyAlignment="1">
      <alignment horizontal="center" vertical="center"/>
    </xf>
    <xf numFmtId="173" fontId="0" fillId="0" borderId="1" xfId="0" applyNumberFormat="1" applyBorder="1" applyAlignment="1">
      <alignment horizontal="center" vertical="center"/>
    </xf>
    <xf numFmtId="0" fontId="1" fillId="4" borderId="1" xfId="0" applyFont="1" applyFill="1" applyBorder="1" applyAlignment="1">
      <alignment horizontal="center" vertical="center"/>
    </xf>
    <xf numFmtId="173" fontId="1" fillId="4"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173" fontId="1" fillId="6" borderId="1" xfId="0" applyNumberFormat="1" applyFont="1" applyFill="1" applyBorder="1" applyAlignment="1">
      <alignment horizontal="center" vertical="center"/>
    </xf>
    <xf numFmtId="0" fontId="1" fillId="3" borderId="4" xfId="0" applyFont="1" applyFill="1" applyBorder="1" applyAlignment="1">
      <alignment horizontal="center" vertical="center"/>
    </xf>
    <xf numFmtId="173" fontId="1" fillId="3" borderId="4" xfId="0" applyNumberFormat="1"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7" xfId="0" applyFont="1" applyBorder="1" applyAlignment="1">
      <alignment horizontal="center" vertical="center"/>
    </xf>
    <xf numFmtId="0" fontId="1" fillId="0" borderId="30" xfId="0" applyFont="1" applyBorder="1" applyAlignment="1">
      <alignment horizontal="center" vertical="center" wrapText="1"/>
    </xf>
    <xf numFmtId="170" fontId="0" fillId="6" borderId="3" xfId="2" applyNumberFormat="1" applyFont="1" applyFill="1" applyBorder="1" applyAlignment="1">
      <alignment vertical="center"/>
    </xf>
    <xf numFmtId="0" fontId="0" fillId="2" borderId="3" xfId="0" applyFill="1" applyBorder="1" applyAlignment="1">
      <alignment horizontal="center" vertical="center" wrapText="1"/>
    </xf>
    <xf numFmtId="166" fontId="1" fillId="3" borderId="0" xfId="0" applyNumberFormat="1" applyFont="1" applyFill="1" applyBorder="1" applyAlignment="1">
      <alignment horizontal="center" vertical="center"/>
    </xf>
    <xf numFmtId="0" fontId="0" fillId="2" borderId="1" xfId="0" applyFill="1" applyBorder="1" applyAlignment="1">
      <alignment horizontal="left" vertical="center"/>
    </xf>
    <xf numFmtId="173" fontId="1" fillId="2" borderId="1" xfId="0" applyNumberFormat="1" applyFont="1" applyFill="1" applyBorder="1" applyAlignment="1">
      <alignment horizontal="center" vertical="center"/>
    </xf>
    <xf numFmtId="0" fontId="1" fillId="8" borderId="33" xfId="0" applyFont="1" applyFill="1" applyBorder="1" applyAlignment="1">
      <alignment horizontal="right" vertical="center"/>
    </xf>
    <xf numFmtId="173" fontId="1" fillId="8" borderId="37" xfId="0" applyNumberFormat="1" applyFont="1" applyFill="1" applyBorder="1" applyAlignment="1">
      <alignment horizontal="center" vertical="center"/>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xf>
    <xf numFmtId="0" fontId="0" fillId="2" borderId="13" xfId="0" applyFill="1" applyBorder="1" applyAlignment="1">
      <alignment horizontal="center" vertical="center"/>
    </xf>
    <xf numFmtId="0" fontId="0" fillId="2" borderId="4" xfId="0" applyFill="1" applyBorder="1" applyAlignment="1">
      <alignment horizontal="center" vertical="center" wrapText="1"/>
    </xf>
    <xf numFmtId="168" fontId="0" fillId="2" borderId="4" xfId="0" applyNumberFormat="1" applyFill="1" applyBorder="1" applyAlignment="1">
      <alignment horizontal="center" vertical="center"/>
    </xf>
    <xf numFmtId="0" fontId="0" fillId="2" borderId="13" xfId="0" applyFill="1" applyBorder="1" applyAlignment="1">
      <alignment horizontal="center" vertical="center" wrapText="1"/>
    </xf>
    <xf numFmtId="169" fontId="0" fillId="2" borderId="4" xfId="2" applyNumberFormat="1" applyFont="1" applyFill="1" applyBorder="1" applyAlignment="1">
      <alignment vertical="center"/>
    </xf>
    <xf numFmtId="164" fontId="3" fillId="2" borderId="10" xfId="2" applyFont="1" applyFill="1" applyBorder="1" applyAlignment="1">
      <alignment horizontal="center" vertical="center" wrapText="1"/>
    </xf>
    <xf numFmtId="0" fontId="2" fillId="3" borderId="17" xfId="0" applyFont="1" applyFill="1" applyBorder="1" applyAlignment="1">
      <alignment horizontal="center" vertical="center"/>
    </xf>
    <xf numFmtId="0" fontId="12" fillId="0" borderId="1" xfId="0" applyFont="1" applyBorder="1" applyAlignment="1">
      <alignment wrapText="1"/>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1" fillId="2" borderId="7" xfId="0" applyFont="1" applyFill="1" applyBorder="1" applyAlignment="1">
      <alignment horizontal="center" vertical="center" wrapText="1"/>
    </xf>
    <xf numFmtId="0" fontId="0" fillId="2" borderId="1" xfId="0" applyFill="1" applyBorder="1" applyAlignment="1">
      <alignment horizontal="center" vertical="center"/>
    </xf>
    <xf numFmtId="0" fontId="1" fillId="0" borderId="39" xfId="0" applyFont="1" applyBorder="1" applyAlignment="1">
      <alignment horizontal="center" wrapText="1"/>
    </xf>
    <xf numFmtId="0" fontId="1" fillId="0" borderId="40" xfId="0" applyFont="1" applyBorder="1" applyAlignment="1">
      <alignment horizontal="center"/>
    </xf>
    <xf numFmtId="0" fontId="1" fillId="0" borderId="41" xfId="0" applyFont="1" applyBorder="1" applyAlignment="1">
      <alignment horizontal="center"/>
    </xf>
    <xf numFmtId="0" fontId="1" fillId="0" borderId="30" xfId="0" applyFont="1" applyBorder="1" applyAlignment="1">
      <alignment horizontal="center"/>
    </xf>
    <xf numFmtId="0" fontId="1" fillId="0" borderId="0" xfId="0" applyFont="1" applyBorder="1" applyAlignment="1">
      <alignment horizontal="center"/>
    </xf>
    <xf numFmtId="0" fontId="1" fillId="0" borderId="42" xfId="0" applyFont="1" applyBorder="1" applyAlignment="1">
      <alignment horizontal="center"/>
    </xf>
    <xf numFmtId="0" fontId="1" fillId="0" borderId="43" xfId="0" applyFont="1" applyBorder="1" applyAlignment="1">
      <alignment horizontal="center"/>
    </xf>
    <xf numFmtId="0" fontId="1" fillId="0" borderId="44" xfId="0" applyFont="1" applyBorder="1" applyAlignment="1">
      <alignment horizontal="center"/>
    </xf>
    <xf numFmtId="0" fontId="1" fillId="0" borderId="45" xfId="0" applyFont="1" applyBorder="1" applyAlignment="1">
      <alignment horizontal="center"/>
    </xf>
    <xf numFmtId="0" fontId="2" fillId="4" borderId="8"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1" fillId="9" borderId="8" xfId="0" applyFont="1" applyFill="1" applyBorder="1" applyAlignment="1">
      <alignment horizontal="center" vertical="center"/>
    </xf>
    <xf numFmtId="0" fontId="1" fillId="9" borderId="31" xfId="0" applyFont="1" applyFill="1" applyBorder="1" applyAlignment="1">
      <alignment horizontal="center" vertical="center"/>
    </xf>
    <xf numFmtId="0" fontId="1" fillId="9" borderId="9"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65" fontId="9" fillId="6" borderId="0" xfId="0" applyNumberFormat="1" applyFont="1" applyFill="1" applyAlignment="1">
      <alignment horizontal="right" vertical="center"/>
    </xf>
    <xf numFmtId="173" fontId="0" fillId="0" borderId="1" xfId="0" applyNumberFormat="1" applyFont="1" applyBorder="1" applyAlignment="1">
      <alignment horizontal="center" vertical="center" wrapText="1"/>
    </xf>
    <xf numFmtId="173" fontId="0" fillId="0" borderId="1" xfId="0" applyNumberFormat="1" applyFont="1" applyBorder="1" applyAlignment="1">
      <alignment horizontal="center" vertical="center"/>
    </xf>
    <xf numFmtId="173" fontId="0" fillId="0" borderId="2" xfId="0" applyNumberFormat="1" applyFont="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173" fontId="0" fillId="0" borderId="2" xfId="0" applyNumberFormat="1" applyBorder="1" applyAlignment="1">
      <alignment horizontal="center" vertical="center"/>
    </xf>
    <xf numFmtId="173" fontId="0" fillId="0" borderId="3" xfId="0" applyNumberFormat="1" applyFont="1" applyBorder="1" applyAlignment="1">
      <alignment horizontal="center" vertical="center"/>
    </xf>
    <xf numFmtId="173" fontId="0" fillId="0" borderId="4" xfId="0" applyNumberFormat="1" applyFont="1" applyBorder="1" applyAlignment="1">
      <alignment horizontal="center" vertical="center"/>
    </xf>
    <xf numFmtId="173" fontId="0" fillId="0" borderId="35" xfId="0" applyNumberFormat="1" applyFont="1" applyBorder="1" applyAlignment="1">
      <alignment horizontal="center" vertical="center"/>
    </xf>
    <xf numFmtId="165" fontId="9" fillId="3" borderId="0" xfId="0" applyNumberFormat="1" applyFont="1" applyFill="1" applyAlignment="1">
      <alignment horizontal="right" vertical="center"/>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173" fontId="0" fillId="0" borderId="2" xfId="0" applyNumberFormat="1" applyFont="1" applyBorder="1" applyAlignment="1">
      <alignment horizontal="center" vertical="center" wrapText="1"/>
    </xf>
    <xf numFmtId="173" fontId="0" fillId="0" borderId="3" xfId="0" applyNumberFormat="1" applyFont="1" applyBorder="1" applyAlignment="1">
      <alignment horizontal="center" vertical="center" wrapText="1"/>
    </xf>
    <xf numFmtId="0" fontId="2" fillId="9" borderId="4" xfId="0" applyFont="1" applyFill="1" applyBorder="1" applyAlignment="1">
      <alignment horizontal="center" vertical="center"/>
    </xf>
    <xf numFmtId="173" fontId="0" fillId="0" borderId="4"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173" fontId="0" fillId="2" borderId="2" xfId="0" applyNumberFormat="1" applyFont="1" applyFill="1" applyBorder="1" applyAlignment="1">
      <alignment horizontal="center" vertical="center" wrapText="1"/>
    </xf>
    <xf numFmtId="173" fontId="0" fillId="2" borderId="3" xfId="0" applyNumberFormat="1" applyFont="1" applyFill="1" applyBorder="1" applyAlignment="1">
      <alignment horizontal="center" vertical="center" wrapText="1"/>
    </xf>
    <xf numFmtId="173" fontId="0" fillId="2" borderId="4" xfId="0" applyNumberFormat="1" applyFont="1" applyFill="1" applyBorder="1" applyAlignment="1">
      <alignment horizontal="center" vertical="center" wrapText="1"/>
    </xf>
    <xf numFmtId="0" fontId="0" fillId="3" borderId="5"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3" borderId="7" xfId="0" applyFont="1" applyFill="1" applyBorder="1" applyAlignment="1">
      <alignment horizontal="center" vertical="center" wrapText="1"/>
    </xf>
    <xf numFmtId="173" fontId="0" fillId="2" borderId="2" xfId="0" applyNumberFormat="1" applyFont="1" applyFill="1" applyBorder="1" applyAlignment="1">
      <alignment horizontal="center" vertical="center"/>
    </xf>
    <xf numFmtId="173" fontId="0" fillId="2" borderId="3" xfId="0" applyNumberFormat="1" applyFont="1" applyFill="1" applyBorder="1" applyAlignment="1">
      <alignment horizontal="center" vertical="center"/>
    </xf>
    <xf numFmtId="173" fontId="0" fillId="2" borderId="4" xfId="0" applyNumberFormat="1" applyFont="1" applyFill="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7" fillId="0" borderId="8" xfId="0" applyFont="1" applyBorder="1" applyAlignment="1">
      <alignment horizontal="center" vertical="center"/>
    </xf>
    <xf numFmtId="0" fontId="7" fillId="0" borderId="31" xfId="0" applyFont="1" applyBorder="1" applyAlignment="1">
      <alignment horizontal="center" vertical="center"/>
    </xf>
    <xf numFmtId="0" fontId="7" fillId="0" borderId="9" xfId="0" applyFont="1" applyBorder="1" applyAlignment="1">
      <alignment horizontal="center"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1" fillId="3" borderId="20"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1" fillId="2" borderId="2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0" xfId="0" applyFont="1" applyFill="1" applyBorder="1" applyAlignment="1">
      <alignment horizontal="center" vertical="center" wrapText="1"/>
    </xf>
    <xf numFmtId="0" fontId="0" fillId="2" borderId="24" xfId="0" applyFill="1" applyBorder="1" applyAlignment="1">
      <alignment horizontal="center" vertical="center" wrapText="1"/>
    </xf>
    <xf numFmtId="0" fontId="0" fillId="2" borderId="13" xfId="0"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2" borderId="11" xfId="0" applyFill="1" applyBorder="1" applyAlignment="1">
      <alignment horizontal="center" vertical="center" wrapText="1"/>
    </xf>
    <xf numFmtId="0" fontId="1" fillId="9" borderId="8" xfId="0" applyFont="1" applyFill="1" applyBorder="1" applyAlignment="1">
      <alignment horizontal="center" vertical="center" wrapText="1"/>
    </xf>
    <xf numFmtId="0" fontId="1" fillId="9" borderId="31"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0" fillId="2" borderId="20" xfId="0" applyFill="1" applyBorder="1" applyAlignment="1">
      <alignment horizontal="center" vertical="center"/>
    </xf>
    <xf numFmtId="0" fontId="1" fillId="2" borderId="38" xfId="0" applyFont="1" applyFill="1" applyBorder="1" applyAlignment="1">
      <alignment horizontal="center" vertical="center" wrapText="1"/>
    </xf>
    <xf numFmtId="0" fontId="1" fillId="6" borderId="12" xfId="0" applyFont="1" applyFill="1" applyBorder="1" applyAlignment="1">
      <alignment horizontal="right" vertical="center" wrapText="1"/>
    </xf>
    <xf numFmtId="0" fontId="1" fillId="6" borderId="11" xfId="0" applyFont="1" applyFill="1" applyBorder="1" applyAlignment="1">
      <alignment horizontal="right" vertical="center" wrapText="1"/>
    </xf>
    <xf numFmtId="0" fontId="1" fillId="6" borderId="13" xfId="0" applyFont="1" applyFill="1" applyBorder="1" applyAlignment="1">
      <alignment horizontal="right" vertical="center" wrapText="1"/>
    </xf>
    <xf numFmtId="0" fontId="1" fillId="4" borderId="5" xfId="0" applyFont="1" applyFill="1" applyBorder="1" applyAlignment="1">
      <alignment horizontal="right" vertical="center" wrapText="1"/>
    </xf>
    <xf numFmtId="0" fontId="1" fillId="4" borderId="6" xfId="0" applyFont="1" applyFill="1" applyBorder="1" applyAlignment="1">
      <alignment horizontal="right" vertical="center" wrapText="1"/>
    </xf>
    <xf numFmtId="0" fontId="1" fillId="4" borderId="7" xfId="0" applyFont="1" applyFill="1" applyBorder="1" applyAlignment="1">
      <alignment horizontal="right" vertical="center" wrapText="1"/>
    </xf>
    <xf numFmtId="0" fontId="1" fillId="2" borderId="2" xfId="0" applyFont="1" applyFill="1" applyBorder="1" applyAlignment="1">
      <alignment horizontal="center" vertical="center"/>
    </xf>
    <xf numFmtId="0" fontId="1" fillId="6" borderId="6" xfId="0" applyFont="1" applyFill="1" applyBorder="1" applyAlignment="1">
      <alignment horizontal="right" vertical="center" wrapText="1"/>
    </xf>
    <xf numFmtId="0" fontId="1" fillId="6" borderId="7" xfId="0" applyFont="1" applyFill="1" applyBorder="1" applyAlignment="1">
      <alignment horizontal="right" vertical="center" wrapText="1"/>
    </xf>
    <xf numFmtId="0" fontId="1" fillId="2" borderId="28"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13"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0" fillId="2" borderId="4" xfId="0" applyFill="1" applyBorder="1" applyAlignment="1">
      <alignment horizontal="center" vertical="center" wrapText="1"/>
    </xf>
    <xf numFmtId="0" fontId="1" fillId="2" borderId="2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1" xfId="0" applyFont="1" applyFill="1" applyBorder="1" applyAlignment="1">
      <alignment horizontal="center" vertical="center"/>
    </xf>
    <xf numFmtId="0" fontId="0" fillId="2" borderId="3" xfId="0" applyFill="1" applyBorder="1" applyAlignment="1">
      <alignment horizontal="center" vertical="center" wrapText="1"/>
    </xf>
    <xf numFmtId="170" fontId="0" fillId="2" borderId="2" xfId="2" applyNumberFormat="1" applyFont="1" applyFill="1" applyBorder="1" applyAlignment="1">
      <alignment horizontal="center" vertical="center"/>
    </xf>
    <xf numFmtId="170" fontId="0" fillId="2" borderId="3" xfId="2" applyNumberFormat="1" applyFont="1" applyFill="1" applyBorder="1" applyAlignment="1">
      <alignment horizontal="center" vertical="center"/>
    </xf>
    <xf numFmtId="170" fontId="0" fillId="2" borderId="4" xfId="2" applyNumberFormat="1" applyFont="1" applyFill="1" applyBorder="1" applyAlignment="1">
      <alignment horizontal="center" vertical="center"/>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168" fontId="0" fillId="2" borderId="2" xfId="0" applyNumberFormat="1" applyFill="1" applyBorder="1" applyAlignment="1">
      <alignment horizontal="center" vertical="center"/>
    </xf>
    <xf numFmtId="168" fontId="0" fillId="2" borderId="3" xfId="0" applyNumberFormat="1" applyFill="1" applyBorder="1" applyAlignment="1">
      <alignment horizontal="center" vertical="center"/>
    </xf>
    <xf numFmtId="168" fontId="0" fillId="2" borderId="4" xfId="0" applyNumberForma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14" fontId="0" fillId="2" borderId="2" xfId="0" applyNumberFormat="1" applyFill="1" applyBorder="1" applyAlignment="1">
      <alignment horizontal="center" vertical="center"/>
    </xf>
    <xf numFmtId="14" fontId="0" fillId="2" borderId="3" xfId="0" applyNumberFormat="1" applyFill="1" applyBorder="1" applyAlignment="1">
      <alignment horizontal="center" vertical="center"/>
    </xf>
    <xf numFmtId="14" fontId="0" fillId="2" borderId="4" xfId="0" applyNumberFormat="1" applyFill="1" applyBorder="1" applyAlignment="1">
      <alignment horizontal="center" vertical="center"/>
    </xf>
    <xf numFmtId="166" fontId="1" fillId="3" borderId="0" xfId="0" applyNumberFormat="1" applyFont="1" applyFill="1" applyBorder="1" applyAlignment="1">
      <alignment horizontal="right" vertic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16" fontId="0" fillId="2" borderId="5" xfId="0" applyNumberFormat="1" applyFill="1" applyBorder="1" applyAlignment="1">
      <alignment horizontal="center" vertical="center"/>
    </xf>
    <xf numFmtId="16" fontId="0" fillId="2" borderId="7" xfId="0" applyNumberFormat="1" applyFill="1" applyBorder="1" applyAlignment="1">
      <alignment horizontal="center" vertical="center"/>
    </xf>
    <xf numFmtId="0" fontId="8" fillId="0" borderId="6" xfId="0" applyFont="1" applyBorder="1" applyAlignment="1">
      <alignment horizontal="center" vertical="center"/>
    </xf>
    <xf numFmtId="0" fontId="0" fillId="2" borderId="5" xfId="0" applyFill="1" applyBorder="1" applyAlignment="1">
      <alignment horizontal="center" vertical="center"/>
    </xf>
    <xf numFmtId="0" fontId="0" fillId="2" borderId="1" xfId="0" applyNumberFormat="1"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16" fontId="0" fillId="2" borderId="6" xfId="0" applyNumberFormat="1" applyFill="1" applyBorder="1" applyAlignment="1">
      <alignment horizontal="center"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68" fontId="0" fillId="2" borderId="1" xfId="0" applyNumberFormat="1" applyFill="1" applyBorder="1" applyAlignment="1">
      <alignment horizontal="center" vertical="center"/>
    </xf>
    <xf numFmtId="0" fontId="0" fillId="2" borderId="2" xfId="0" applyNumberFormat="1" applyFill="1" applyBorder="1" applyAlignment="1">
      <alignment horizontal="center" vertical="center"/>
    </xf>
    <xf numFmtId="0" fontId="0" fillId="2" borderId="4" xfId="0" applyNumberFormat="1" applyFill="1" applyBorder="1" applyAlignment="1">
      <alignment horizontal="center" vertical="center"/>
    </xf>
    <xf numFmtId="168" fontId="0" fillId="2" borderId="32" xfId="0" applyNumberFormat="1" applyFill="1" applyBorder="1" applyAlignment="1">
      <alignment horizontal="center" vertical="center"/>
    </xf>
    <xf numFmtId="168" fontId="0" fillId="2" borderId="12" xfId="0" applyNumberFormat="1" applyFill="1" applyBorder="1" applyAlignment="1">
      <alignment horizontal="center" vertical="center"/>
    </xf>
  </cellXfs>
  <cellStyles count="3">
    <cellStyle name="Hyperlink" xfId="1" builtinId="8"/>
    <cellStyle name="Moeda" xfId="2" builtinId="4"/>
    <cellStyle name="Normal" xfId="0" builtinId="0"/>
  </cellStyles>
  <dxfs count="0"/>
  <tableStyles count="0" defaultTableStyle="TableStyleMedium9" defaultPivotStyle="PivotStyleLight16"/>
  <colors>
    <mruColors>
      <color rgb="FFFFFF99"/>
      <color rgb="FF66FF33"/>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J42"/>
  <sheetViews>
    <sheetView tabSelected="1" workbookViewId="0">
      <selection activeCell="A2" sqref="A2:J2"/>
    </sheetView>
  </sheetViews>
  <sheetFormatPr defaultRowHeight="15"/>
  <cols>
    <col min="1" max="1" width="24.7109375" customWidth="1"/>
    <col min="2" max="2" width="6.42578125" style="1" hidden="1" customWidth="1"/>
    <col min="3" max="3" width="6.5703125" style="1" customWidth="1"/>
    <col min="4" max="4" width="10.7109375" style="2" customWidth="1"/>
    <col min="5" max="5" width="14.42578125" style="10" customWidth="1"/>
    <col min="6" max="6" width="15.28515625" style="124" customWidth="1"/>
    <col min="7" max="7" width="12.28515625" style="124" customWidth="1"/>
    <col min="8" max="8" width="12" style="12" customWidth="1"/>
    <col min="9" max="9" width="14.28515625" style="12" customWidth="1"/>
    <col min="10" max="10" width="13.28515625" customWidth="1"/>
    <col min="11" max="11" width="20.7109375" customWidth="1"/>
  </cols>
  <sheetData>
    <row r="1" spans="1:10" ht="24" customHeight="1" thickBot="1">
      <c r="A1" s="193" t="s">
        <v>235</v>
      </c>
      <c r="B1" s="194"/>
      <c r="C1" s="194"/>
      <c r="D1" s="194"/>
      <c r="E1" s="194"/>
      <c r="F1" s="194"/>
      <c r="G1" s="194"/>
      <c r="H1" s="194"/>
      <c r="I1" s="194"/>
      <c r="J1" s="195"/>
    </row>
    <row r="2" spans="1:10" ht="19.5" customHeight="1">
      <c r="A2" s="222" t="s">
        <v>262</v>
      </c>
      <c r="B2" s="222"/>
      <c r="C2" s="222"/>
      <c r="D2" s="222"/>
      <c r="E2" s="222"/>
      <c r="F2" s="222"/>
      <c r="G2" s="222"/>
      <c r="H2" s="222"/>
      <c r="I2" s="222"/>
      <c r="J2" s="222"/>
    </row>
    <row r="3" spans="1:10" ht="20.100000000000001" customHeight="1">
      <c r="A3" s="5" t="s">
        <v>6</v>
      </c>
      <c r="B3" s="6" t="s">
        <v>1</v>
      </c>
      <c r="C3" s="6" t="s">
        <v>1</v>
      </c>
      <c r="D3" s="90" t="s">
        <v>2</v>
      </c>
      <c r="E3" s="113" t="s">
        <v>3</v>
      </c>
      <c r="F3" s="122" t="s">
        <v>4</v>
      </c>
      <c r="G3" s="122" t="s">
        <v>131</v>
      </c>
      <c r="H3" s="114" t="s">
        <v>132</v>
      </c>
      <c r="I3" s="114" t="s">
        <v>18</v>
      </c>
      <c r="J3" s="5" t="s">
        <v>5</v>
      </c>
    </row>
    <row r="4" spans="1:10" ht="20.100000000000001" customHeight="1">
      <c r="A4" s="8" t="s">
        <v>133</v>
      </c>
      <c r="B4" s="115"/>
      <c r="C4" s="226"/>
      <c r="D4" s="227"/>
      <c r="E4" s="227"/>
      <c r="F4" s="227"/>
      <c r="G4" s="227"/>
      <c r="H4" s="227"/>
      <c r="I4" s="228"/>
      <c r="J4" s="224" t="s">
        <v>58</v>
      </c>
    </row>
    <row r="5" spans="1:10" ht="20.100000000000001" customHeight="1">
      <c r="A5" s="166" t="s">
        <v>209</v>
      </c>
      <c r="B5" s="9"/>
      <c r="C5" s="64">
        <v>1</v>
      </c>
      <c r="D5" s="116">
        <v>0</v>
      </c>
      <c r="E5" s="117">
        <v>520</v>
      </c>
      <c r="F5" s="116">
        <v>0</v>
      </c>
      <c r="G5" s="116">
        <v>0</v>
      </c>
      <c r="H5" s="117">
        <v>56.77</v>
      </c>
      <c r="I5" s="117">
        <v>520</v>
      </c>
      <c r="J5" s="225"/>
    </row>
    <row r="6" spans="1:10" ht="20.100000000000001" customHeight="1">
      <c r="A6" s="8" t="s">
        <v>19</v>
      </c>
      <c r="B6" s="232"/>
      <c r="C6" s="233"/>
      <c r="D6" s="233"/>
      <c r="E6" s="233"/>
      <c r="F6" s="233"/>
      <c r="G6" s="233"/>
      <c r="H6" s="233"/>
      <c r="I6" s="234"/>
      <c r="J6" s="199" t="s">
        <v>126</v>
      </c>
    </row>
    <row r="7" spans="1:10" ht="24" customHeight="1">
      <c r="A7" s="22" t="s">
        <v>137</v>
      </c>
      <c r="B7" s="7">
        <v>1</v>
      </c>
      <c r="C7" s="238">
        <v>10</v>
      </c>
      <c r="D7" s="235">
        <v>47.75</v>
      </c>
      <c r="E7" s="229">
        <v>152.33000000000001</v>
      </c>
      <c r="F7" s="209">
        <f>10*C7</f>
        <v>100</v>
      </c>
      <c r="G7" s="205">
        <v>250.34</v>
      </c>
      <c r="H7" s="220">
        <v>20</v>
      </c>
      <c r="I7" s="203">
        <f>SUM(D7:H11)</f>
        <v>570.42000000000007</v>
      </c>
      <c r="J7" s="200"/>
    </row>
    <row r="8" spans="1:10" ht="20.100000000000001" customHeight="1">
      <c r="A8" s="21" t="s">
        <v>22</v>
      </c>
      <c r="B8" s="7">
        <v>3</v>
      </c>
      <c r="C8" s="239"/>
      <c r="D8" s="236"/>
      <c r="E8" s="230"/>
      <c r="F8" s="210"/>
      <c r="G8" s="210"/>
      <c r="H8" s="221"/>
      <c r="I8" s="203"/>
      <c r="J8" s="200"/>
    </row>
    <row r="9" spans="1:10" ht="20.100000000000001" customHeight="1">
      <c r="A9" s="21" t="s">
        <v>23</v>
      </c>
      <c r="B9" s="7">
        <v>1</v>
      </c>
      <c r="C9" s="239"/>
      <c r="D9" s="236"/>
      <c r="E9" s="230"/>
      <c r="F9" s="210"/>
      <c r="G9" s="210"/>
      <c r="H9" s="221"/>
      <c r="I9" s="203"/>
      <c r="J9" s="200"/>
    </row>
    <row r="10" spans="1:10" ht="20.100000000000001" customHeight="1">
      <c r="A10" s="21" t="s">
        <v>24</v>
      </c>
      <c r="B10" s="7">
        <v>1</v>
      </c>
      <c r="C10" s="239"/>
      <c r="D10" s="236"/>
      <c r="E10" s="230"/>
      <c r="F10" s="210"/>
      <c r="G10" s="210"/>
      <c r="H10" s="221"/>
      <c r="I10" s="203"/>
      <c r="J10" s="200"/>
    </row>
    <row r="11" spans="1:10" ht="20.100000000000001" customHeight="1">
      <c r="A11" s="22" t="s">
        <v>136</v>
      </c>
      <c r="B11" s="7">
        <v>3</v>
      </c>
      <c r="C11" s="240"/>
      <c r="D11" s="237"/>
      <c r="E11" s="231"/>
      <c r="F11" s="211"/>
      <c r="G11" s="211"/>
      <c r="H11" s="223"/>
      <c r="I11" s="203"/>
      <c r="J11" s="201"/>
    </row>
    <row r="12" spans="1:10" ht="20.100000000000001" customHeight="1">
      <c r="A12" s="8" t="s">
        <v>20</v>
      </c>
      <c r="B12" s="206"/>
      <c r="C12" s="207"/>
      <c r="D12" s="207"/>
      <c r="E12" s="207"/>
      <c r="F12" s="207"/>
      <c r="G12" s="207"/>
      <c r="H12" s="207"/>
      <c r="I12" s="208"/>
      <c r="J12" s="200" t="s">
        <v>127</v>
      </c>
    </row>
    <row r="13" spans="1:10" ht="20.100000000000001" customHeight="1">
      <c r="A13" s="118" t="s">
        <v>25</v>
      </c>
      <c r="B13" s="217">
        <v>2</v>
      </c>
      <c r="C13" s="217">
        <v>3</v>
      </c>
      <c r="D13" s="220">
        <v>20.95</v>
      </c>
      <c r="E13" s="205">
        <v>45.11</v>
      </c>
      <c r="F13" s="205">
        <f>10*C13</f>
        <v>30</v>
      </c>
      <c r="G13" s="205">
        <v>127.19</v>
      </c>
      <c r="H13" s="205">
        <v>20</v>
      </c>
      <c r="I13" s="204">
        <f>SUM(D13:H16)</f>
        <v>243.25</v>
      </c>
      <c r="J13" s="200"/>
    </row>
    <row r="14" spans="1:10" ht="20.100000000000001" customHeight="1">
      <c r="A14" s="118" t="s">
        <v>26</v>
      </c>
      <c r="B14" s="218"/>
      <c r="C14" s="218"/>
      <c r="D14" s="221"/>
      <c r="E14" s="210"/>
      <c r="F14" s="210"/>
      <c r="G14" s="210"/>
      <c r="H14" s="210"/>
      <c r="I14" s="204"/>
      <c r="J14" s="200"/>
    </row>
    <row r="15" spans="1:10" ht="20.100000000000001" customHeight="1">
      <c r="A15" s="13" t="s">
        <v>138</v>
      </c>
      <c r="B15" s="218"/>
      <c r="C15" s="218"/>
      <c r="D15" s="221"/>
      <c r="E15" s="210"/>
      <c r="F15" s="210"/>
      <c r="G15" s="210"/>
      <c r="H15" s="210"/>
      <c r="I15" s="204"/>
      <c r="J15" s="200"/>
    </row>
    <row r="16" spans="1:10" ht="20.100000000000001" customHeight="1">
      <c r="A16" s="118" t="s">
        <v>27</v>
      </c>
      <c r="B16" s="219"/>
      <c r="C16" s="219"/>
      <c r="D16" s="223"/>
      <c r="E16" s="211"/>
      <c r="F16" s="211"/>
      <c r="G16" s="211"/>
      <c r="H16" s="211"/>
      <c r="I16" s="204"/>
      <c r="J16" s="201"/>
    </row>
    <row r="17" spans="1:10" ht="20.100000000000001" customHeight="1">
      <c r="A17" s="8" t="s">
        <v>21</v>
      </c>
      <c r="B17" s="135"/>
      <c r="C17" s="207"/>
      <c r="D17" s="207"/>
      <c r="E17" s="207"/>
      <c r="F17" s="207"/>
      <c r="G17" s="207"/>
      <c r="H17" s="207"/>
      <c r="I17" s="208"/>
      <c r="J17" s="199" t="s">
        <v>128</v>
      </c>
    </row>
    <row r="18" spans="1:10" ht="20.100000000000001" customHeight="1">
      <c r="A18" s="109" t="s">
        <v>28</v>
      </c>
      <c r="B18" s="119">
        <v>1</v>
      </c>
      <c r="C18" s="217">
        <v>9</v>
      </c>
      <c r="D18" s="220">
        <v>56.74</v>
      </c>
      <c r="E18" s="205">
        <v>161.16999999999999</v>
      </c>
      <c r="F18" s="205">
        <f>10*9</f>
        <v>90</v>
      </c>
      <c r="G18" s="205">
        <v>148.87</v>
      </c>
      <c r="H18" s="205">
        <v>20</v>
      </c>
      <c r="I18" s="204">
        <f>SUM(D18:H24)</f>
        <v>476.78</v>
      </c>
      <c r="J18" s="200"/>
    </row>
    <row r="19" spans="1:10" ht="20.100000000000001" customHeight="1">
      <c r="A19" s="109" t="s">
        <v>30</v>
      </c>
      <c r="B19" s="119">
        <v>0</v>
      </c>
      <c r="C19" s="218"/>
      <c r="D19" s="221"/>
      <c r="E19" s="210"/>
      <c r="F19" s="210"/>
      <c r="G19" s="210"/>
      <c r="H19" s="210"/>
      <c r="I19" s="204"/>
      <c r="J19" s="200"/>
    </row>
    <row r="20" spans="1:10" ht="20.100000000000001" customHeight="1">
      <c r="A20" s="109" t="s">
        <v>29</v>
      </c>
      <c r="B20" s="119">
        <v>1</v>
      </c>
      <c r="C20" s="218"/>
      <c r="D20" s="221"/>
      <c r="E20" s="210"/>
      <c r="F20" s="210"/>
      <c r="G20" s="210"/>
      <c r="H20" s="210"/>
      <c r="I20" s="204"/>
      <c r="J20" s="200"/>
    </row>
    <row r="21" spans="1:10" ht="20.100000000000001" customHeight="1">
      <c r="A21" s="109" t="s">
        <v>31</v>
      </c>
      <c r="B21" s="119">
        <v>2</v>
      </c>
      <c r="C21" s="218"/>
      <c r="D21" s="221"/>
      <c r="E21" s="210"/>
      <c r="F21" s="210"/>
      <c r="G21" s="210"/>
      <c r="H21" s="210"/>
      <c r="I21" s="204"/>
      <c r="J21" s="200"/>
    </row>
    <row r="22" spans="1:10" ht="20.100000000000001" customHeight="1">
      <c r="A22" s="109" t="s">
        <v>129</v>
      </c>
      <c r="B22" s="119">
        <v>1</v>
      </c>
      <c r="C22" s="218"/>
      <c r="D22" s="221"/>
      <c r="E22" s="210"/>
      <c r="F22" s="210"/>
      <c r="G22" s="210"/>
      <c r="H22" s="210"/>
      <c r="I22" s="204"/>
      <c r="J22" s="200"/>
    </row>
    <row r="23" spans="1:10" ht="20.100000000000001" customHeight="1">
      <c r="A23" s="109" t="s">
        <v>130</v>
      </c>
      <c r="B23" s="119">
        <v>2</v>
      </c>
      <c r="C23" s="218"/>
      <c r="D23" s="221"/>
      <c r="E23" s="210"/>
      <c r="F23" s="210"/>
      <c r="G23" s="210"/>
      <c r="H23" s="210"/>
      <c r="I23" s="204"/>
      <c r="J23" s="200"/>
    </row>
    <row r="24" spans="1:10" ht="33.75" customHeight="1" thickBot="1">
      <c r="A24" s="108" t="s">
        <v>32</v>
      </c>
      <c r="B24" s="89">
        <v>0</v>
      </c>
      <c r="C24" s="218"/>
      <c r="D24" s="221"/>
      <c r="E24" s="210"/>
      <c r="F24" s="212"/>
      <c r="G24" s="210"/>
      <c r="H24" s="210"/>
      <c r="I24" s="205"/>
      <c r="J24" s="200"/>
    </row>
    <row r="25" spans="1:10" ht="20.100000000000001" customHeight="1" thickBot="1">
      <c r="A25" s="120" t="s">
        <v>11</v>
      </c>
      <c r="B25" s="121">
        <f>SUM(B7:B24)</f>
        <v>18</v>
      </c>
      <c r="C25" s="121">
        <f>SUM(C5+C7+C13+C18)</f>
        <v>23</v>
      </c>
      <c r="D25" s="123">
        <f t="shared" ref="D25:H25" si="0">SUM(D5+D7+D13+D18)</f>
        <v>125.44</v>
      </c>
      <c r="E25" s="123">
        <f t="shared" si="0"/>
        <v>878.61</v>
      </c>
      <c r="F25" s="123">
        <f t="shared" si="0"/>
        <v>220</v>
      </c>
      <c r="G25" s="123">
        <f>SUM(G5+G7+G13+G18)</f>
        <v>526.4</v>
      </c>
      <c r="H25" s="132">
        <f t="shared" si="0"/>
        <v>116.77000000000001</v>
      </c>
      <c r="I25" s="136" t="s">
        <v>11</v>
      </c>
      <c r="J25" s="137">
        <f>SUM(D25:H25)</f>
        <v>1867.2199999999998</v>
      </c>
    </row>
    <row r="26" spans="1:10" ht="20.100000000000001" customHeight="1">
      <c r="A26" s="128"/>
      <c r="D26" s="18"/>
      <c r="F26" s="129"/>
      <c r="G26" s="213" t="s">
        <v>134</v>
      </c>
      <c r="H26" s="213"/>
      <c r="I26" s="133"/>
      <c r="J26" s="131">
        <f>520+53.64</f>
        <v>573.64</v>
      </c>
    </row>
    <row r="27" spans="1:10" ht="20.100000000000001" customHeight="1">
      <c r="A27" s="128"/>
      <c r="D27" s="18"/>
      <c r="F27" s="129"/>
      <c r="G27" s="202" t="s">
        <v>210</v>
      </c>
      <c r="H27" s="202"/>
      <c r="I27" s="134"/>
      <c r="J27" s="130">
        <f>J25-J26</f>
        <v>1293.58</v>
      </c>
    </row>
    <row r="30" spans="1:10" ht="35.25" customHeight="1" thickBot="1">
      <c r="A30" s="214" t="s">
        <v>239</v>
      </c>
      <c r="B30" s="215"/>
      <c r="C30" s="215"/>
      <c r="D30" s="215"/>
      <c r="E30" s="215"/>
      <c r="F30" s="215"/>
      <c r="G30" s="215"/>
      <c r="H30" s="215"/>
      <c r="I30" s="215"/>
      <c r="J30" s="216"/>
    </row>
    <row r="31" spans="1:10" ht="20.25" customHeight="1" thickBot="1">
      <c r="A31" s="196" t="s">
        <v>220</v>
      </c>
      <c r="B31" s="197"/>
      <c r="C31" s="197"/>
      <c r="D31" s="197"/>
      <c r="E31" s="197"/>
      <c r="F31" s="197"/>
      <c r="G31" s="197"/>
      <c r="H31" s="197"/>
      <c r="I31" s="197"/>
      <c r="J31" s="198"/>
    </row>
    <row r="32" spans="1:10" ht="15.75" thickBot="1"/>
    <row r="33" spans="1:10">
      <c r="A33" s="184" t="s">
        <v>240</v>
      </c>
      <c r="B33" s="185"/>
      <c r="C33" s="185"/>
      <c r="D33" s="185"/>
      <c r="E33" s="185"/>
      <c r="F33" s="185"/>
      <c r="G33" s="185"/>
      <c r="H33" s="185"/>
      <c r="I33" s="185"/>
      <c r="J33" s="186"/>
    </row>
    <row r="34" spans="1:10">
      <c r="A34" s="187"/>
      <c r="B34" s="188"/>
      <c r="C34" s="188"/>
      <c r="D34" s="188"/>
      <c r="E34" s="188"/>
      <c r="F34" s="188"/>
      <c r="G34" s="188"/>
      <c r="H34" s="188"/>
      <c r="I34" s="188"/>
      <c r="J34" s="189"/>
    </row>
    <row r="35" spans="1:10">
      <c r="A35" s="187"/>
      <c r="B35" s="188"/>
      <c r="C35" s="188"/>
      <c r="D35" s="188"/>
      <c r="E35" s="188"/>
      <c r="F35" s="188"/>
      <c r="G35" s="188"/>
      <c r="H35" s="188"/>
      <c r="I35" s="188"/>
      <c r="J35" s="189"/>
    </row>
    <row r="36" spans="1:10">
      <c r="A36" s="187"/>
      <c r="B36" s="188"/>
      <c r="C36" s="188"/>
      <c r="D36" s="188"/>
      <c r="E36" s="188"/>
      <c r="F36" s="188"/>
      <c r="G36" s="188"/>
      <c r="H36" s="188"/>
      <c r="I36" s="188"/>
      <c r="J36" s="189"/>
    </row>
    <row r="37" spans="1:10">
      <c r="A37" s="187"/>
      <c r="B37" s="188"/>
      <c r="C37" s="188"/>
      <c r="D37" s="188"/>
      <c r="E37" s="188"/>
      <c r="F37" s="188"/>
      <c r="G37" s="188"/>
      <c r="H37" s="188"/>
      <c r="I37" s="188"/>
      <c r="J37" s="189"/>
    </row>
    <row r="38" spans="1:10">
      <c r="A38" s="187"/>
      <c r="B38" s="188"/>
      <c r="C38" s="188"/>
      <c r="D38" s="188"/>
      <c r="E38" s="188"/>
      <c r="F38" s="188"/>
      <c r="G38" s="188"/>
      <c r="H38" s="188"/>
      <c r="I38" s="188"/>
      <c r="J38" s="189"/>
    </row>
    <row r="39" spans="1:10">
      <c r="A39" s="187"/>
      <c r="B39" s="188"/>
      <c r="C39" s="188"/>
      <c r="D39" s="188"/>
      <c r="E39" s="188"/>
      <c r="F39" s="188"/>
      <c r="G39" s="188"/>
      <c r="H39" s="188"/>
      <c r="I39" s="188"/>
      <c r="J39" s="189"/>
    </row>
    <row r="40" spans="1:10">
      <c r="A40" s="187"/>
      <c r="B40" s="188"/>
      <c r="C40" s="188"/>
      <c r="D40" s="188"/>
      <c r="E40" s="188"/>
      <c r="F40" s="188"/>
      <c r="G40" s="188"/>
      <c r="H40" s="188"/>
      <c r="I40" s="188"/>
      <c r="J40" s="189"/>
    </row>
    <row r="41" spans="1:10">
      <c r="A41" s="187"/>
      <c r="B41" s="188"/>
      <c r="C41" s="188"/>
      <c r="D41" s="188"/>
      <c r="E41" s="188"/>
      <c r="F41" s="188"/>
      <c r="G41" s="188"/>
      <c r="H41" s="188"/>
      <c r="I41" s="188"/>
      <c r="J41" s="189"/>
    </row>
    <row r="42" spans="1:10" ht="15.75" thickBot="1">
      <c r="A42" s="190"/>
      <c r="B42" s="191"/>
      <c r="C42" s="191"/>
      <c r="D42" s="191"/>
      <c r="E42" s="191"/>
      <c r="F42" s="191"/>
      <c r="G42" s="191"/>
      <c r="H42" s="191"/>
      <c r="I42" s="191"/>
      <c r="J42" s="192"/>
    </row>
  </sheetData>
  <mergeCells count="37">
    <mergeCell ref="A2:J2"/>
    <mergeCell ref="E13:E16"/>
    <mergeCell ref="H7:H11"/>
    <mergeCell ref="J4:J5"/>
    <mergeCell ref="C4:I4"/>
    <mergeCell ref="C13:C16"/>
    <mergeCell ref="D13:D16"/>
    <mergeCell ref="H13:H16"/>
    <mergeCell ref="E7:E11"/>
    <mergeCell ref="B6:I6"/>
    <mergeCell ref="D7:D11"/>
    <mergeCell ref="G7:G11"/>
    <mergeCell ref="C7:C11"/>
    <mergeCell ref="J12:J16"/>
    <mergeCell ref="A30:J30"/>
    <mergeCell ref="E18:E24"/>
    <mergeCell ref="B13:B16"/>
    <mergeCell ref="C18:C24"/>
    <mergeCell ref="D18:D24"/>
    <mergeCell ref="H18:H24"/>
    <mergeCell ref="G13:G16"/>
    <mergeCell ref="A33:J42"/>
    <mergeCell ref="A1:J1"/>
    <mergeCell ref="A31:J31"/>
    <mergeCell ref="J6:J11"/>
    <mergeCell ref="G27:H27"/>
    <mergeCell ref="I7:I11"/>
    <mergeCell ref="I13:I16"/>
    <mergeCell ref="I18:I24"/>
    <mergeCell ref="B12:I12"/>
    <mergeCell ref="C17:I17"/>
    <mergeCell ref="F7:F11"/>
    <mergeCell ref="F13:F16"/>
    <mergeCell ref="F18:F24"/>
    <mergeCell ref="G26:H26"/>
    <mergeCell ref="G18:G24"/>
    <mergeCell ref="J17:J24"/>
  </mergeCells>
  <pageMargins left="0.51181102362204722" right="0.51181102362204722" top="0.51" bottom="0.78740157480314965"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dimension ref="A1:C12"/>
  <sheetViews>
    <sheetView workbookViewId="0">
      <selection activeCell="G13" sqref="G13"/>
    </sheetView>
  </sheetViews>
  <sheetFormatPr defaultRowHeight="15"/>
  <cols>
    <col min="1" max="1" width="25.7109375" customWidth="1"/>
    <col min="2" max="2" width="30" customWidth="1"/>
    <col min="3" max="3" width="25.42578125" style="1" customWidth="1"/>
  </cols>
  <sheetData>
    <row r="1" spans="1:3" ht="24.95" customHeight="1" thickBot="1">
      <c r="A1" s="241" t="s">
        <v>135</v>
      </c>
      <c r="B1" s="242"/>
      <c r="C1" s="243"/>
    </row>
    <row r="2" spans="1:3" ht="24.95" customHeight="1" thickBot="1">
      <c r="A2" s="159" t="s">
        <v>65</v>
      </c>
      <c r="B2" s="160" t="s">
        <v>146</v>
      </c>
      <c r="C2" s="161" t="s">
        <v>145</v>
      </c>
    </row>
    <row r="3" spans="1:3" ht="24.95" customHeight="1">
      <c r="A3" s="157" t="s">
        <v>19</v>
      </c>
      <c r="B3" s="157" t="s">
        <v>215</v>
      </c>
      <c r="C3" s="158">
        <v>548.91999999999996</v>
      </c>
    </row>
    <row r="4" spans="1:3" ht="24.95" customHeight="1">
      <c r="A4" s="143" t="s">
        <v>36</v>
      </c>
      <c r="B4" s="146" t="s">
        <v>213</v>
      </c>
      <c r="C4" s="152">
        <v>289.26</v>
      </c>
    </row>
    <row r="5" spans="1:3" ht="24.95" customHeight="1">
      <c r="A5" s="143" t="s">
        <v>92</v>
      </c>
      <c r="B5" s="146" t="s">
        <v>216</v>
      </c>
      <c r="C5" s="152">
        <v>259.64999999999998</v>
      </c>
    </row>
    <row r="6" spans="1:3" ht="24.95" customHeight="1">
      <c r="A6" s="153" t="s">
        <v>20</v>
      </c>
      <c r="B6" s="153" t="s">
        <v>211</v>
      </c>
      <c r="C6" s="154">
        <v>233.36</v>
      </c>
    </row>
    <row r="7" spans="1:3" ht="24.95" customHeight="1">
      <c r="A7" s="143" t="s">
        <v>147</v>
      </c>
      <c r="B7" s="145" t="s">
        <v>211</v>
      </c>
      <c r="C7" s="167">
        <v>233.36</v>
      </c>
    </row>
    <row r="8" spans="1:3" ht="24.95" customHeight="1">
      <c r="A8" s="155" t="s">
        <v>21</v>
      </c>
      <c r="B8" s="155" t="s">
        <v>212</v>
      </c>
      <c r="C8" s="156">
        <v>457.45</v>
      </c>
    </row>
    <row r="9" spans="1:3" ht="24.95" customHeight="1">
      <c r="A9" s="143" t="s">
        <v>56</v>
      </c>
      <c r="B9" s="19" t="s">
        <v>148</v>
      </c>
      <c r="C9" s="152">
        <v>15</v>
      </c>
    </row>
    <row r="10" spans="1:3" ht="24.95" customHeight="1">
      <c r="A10" s="143" t="s">
        <v>63</v>
      </c>
      <c r="B10" s="19" t="s">
        <v>149</v>
      </c>
      <c r="C10" s="152">
        <v>425.84</v>
      </c>
    </row>
    <row r="11" spans="1:3" ht="24.95" customHeight="1" thickBot="1">
      <c r="A11" s="143" t="s">
        <v>76</v>
      </c>
      <c r="B11" s="150" t="s">
        <v>214</v>
      </c>
      <c r="C11" s="142">
        <v>15</v>
      </c>
    </row>
    <row r="12" spans="1:3" ht="22.5" customHeight="1" thickBot="1">
      <c r="B12" s="168" t="s">
        <v>11</v>
      </c>
      <c r="C12" s="169">
        <f>SUM(C3+C6+C8)</f>
        <v>1239.73</v>
      </c>
    </row>
  </sheetData>
  <mergeCells count="1">
    <mergeCell ref="A1:C1"/>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G49"/>
  <sheetViews>
    <sheetView topLeftCell="A43" zoomScaleNormal="100" workbookViewId="0">
      <selection activeCell="D35" sqref="D35:G35"/>
    </sheetView>
  </sheetViews>
  <sheetFormatPr defaultRowHeight="15"/>
  <cols>
    <col min="1" max="1" width="9.140625" style="18" customWidth="1"/>
    <col min="2" max="2" width="16.5703125" style="23" customWidth="1"/>
    <col min="3" max="3" width="7" style="40" customWidth="1"/>
    <col min="4" max="4" width="21.42578125" style="24" customWidth="1"/>
    <col min="5" max="5" width="63" style="1" customWidth="1"/>
    <col min="6" max="6" width="9.42578125" style="31" customWidth="1"/>
    <col min="7" max="7" width="14.28515625" style="17" customWidth="1"/>
    <col min="8" max="8" width="26.7109375" customWidth="1"/>
  </cols>
  <sheetData>
    <row r="1" spans="1:7" ht="15.75" thickBot="1">
      <c r="A1" s="62" t="s">
        <v>0</v>
      </c>
      <c r="B1" s="26" t="s">
        <v>7</v>
      </c>
      <c r="C1" s="63" t="s">
        <v>8</v>
      </c>
      <c r="D1" s="278" t="s">
        <v>9</v>
      </c>
      <c r="E1" s="279"/>
      <c r="F1" s="279"/>
      <c r="G1" s="280"/>
    </row>
    <row r="2" spans="1:7" ht="27" customHeight="1" thickBot="1">
      <c r="A2" s="162"/>
      <c r="B2" s="283" t="s">
        <v>152</v>
      </c>
      <c r="C2" s="284"/>
      <c r="D2" s="284"/>
      <c r="E2" s="284"/>
      <c r="F2" s="284"/>
      <c r="G2" s="285"/>
    </row>
    <row r="3" spans="1:7" ht="49.5" customHeight="1">
      <c r="A3" s="248" t="s">
        <v>19</v>
      </c>
      <c r="B3" s="33" t="s">
        <v>33</v>
      </c>
      <c r="C3" s="58">
        <v>42462</v>
      </c>
      <c r="D3" s="281" t="s">
        <v>151</v>
      </c>
      <c r="E3" s="282"/>
      <c r="F3" s="282"/>
      <c r="G3" s="273"/>
    </row>
    <row r="4" spans="1:7" ht="59.25" customHeight="1">
      <c r="A4" s="248"/>
      <c r="B4" s="16" t="s">
        <v>35</v>
      </c>
      <c r="C4" s="50">
        <v>42462</v>
      </c>
      <c r="D4" s="244" t="s">
        <v>153</v>
      </c>
      <c r="E4" s="245"/>
      <c r="F4" s="245"/>
      <c r="G4" s="246"/>
    </row>
    <row r="5" spans="1:7" ht="42.75" customHeight="1">
      <c r="A5" s="248"/>
      <c r="B5" s="16" t="s">
        <v>36</v>
      </c>
      <c r="C5" s="50">
        <v>42462</v>
      </c>
      <c r="D5" s="244" t="s">
        <v>38</v>
      </c>
      <c r="E5" s="245"/>
      <c r="F5" s="245"/>
      <c r="G5" s="246"/>
    </row>
    <row r="6" spans="1:7" ht="117" customHeight="1">
      <c r="A6" s="248"/>
      <c r="B6" s="16" t="s">
        <v>36</v>
      </c>
      <c r="C6" s="50">
        <v>42462</v>
      </c>
      <c r="D6" s="244" t="s">
        <v>237</v>
      </c>
      <c r="E6" s="245"/>
      <c r="F6" s="245"/>
      <c r="G6" s="246"/>
    </row>
    <row r="7" spans="1:7" ht="46.5" customHeight="1">
      <c r="A7" s="248"/>
      <c r="B7" s="16" t="s">
        <v>40</v>
      </c>
      <c r="C7" s="51">
        <v>42463</v>
      </c>
      <c r="D7" s="258" t="s">
        <v>64</v>
      </c>
      <c r="E7" s="259"/>
      <c r="F7" s="259"/>
      <c r="G7" s="260"/>
    </row>
    <row r="8" spans="1:7" ht="35.25" customHeight="1">
      <c r="A8" s="248"/>
      <c r="B8" s="268" t="s">
        <v>41</v>
      </c>
      <c r="C8" s="269"/>
      <c r="D8" s="269"/>
      <c r="E8" s="269"/>
      <c r="F8" s="269"/>
      <c r="G8" s="270"/>
    </row>
    <row r="9" spans="1:7" ht="63" customHeight="1">
      <c r="A9" s="248"/>
      <c r="B9" s="32" t="s">
        <v>42</v>
      </c>
      <c r="C9" s="51">
        <v>42463</v>
      </c>
      <c r="D9" s="244" t="s">
        <v>150</v>
      </c>
      <c r="E9" s="261"/>
      <c r="F9" s="261"/>
      <c r="G9" s="262"/>
    </row>
    <row r="10" spans="1:7" ht="78.75" customHeight="1">
      <c r="A10" s="248"/>
      <c r="B10" s="32" t="s">
        <v>42</v>
      </c>
      <c r="C10" s="51">
        <v>42464</v>
      </c>
      <c r="D10" s="244" t="s">
        <v>47</v>
      </c>
      <c r="E10" s="261"/>
      <c r="F10" s="261"/>
      <c r="G10" s="262"/>
    </row>
    <row r="11" spans="1:7" ht="64.5" customHeight="1">
      <c r="A11" s="248"/>
      <c r="B11" s="32" t="s">
        <v>42</v>
      </c>
      <c r="C11" s="51">
        <v>42465</v>
      </c>
      <c r="D11" s="244" t="s">
        <v>157</v>
      </c>
      <c r="E11" s="261"/>
      <c r="F11" s="261"/>
      <c r="G11" s="262"/>
    </row>
    <row r="12" spans="1:7" ht="70.5" customHeight="1" thickBot="1">
      <c r="A12" s="249"/>
      <c r="B12" s="263" t="s">
        <v>154</v>
      </c>
      <c r="C12" s="264"/>
      <c r="D12" s="264"/>
      <c r="E12" s="264"/>
      <c r="F12" s="264"/>
      <c r="G12" s="265"/>
    </row>
    <row r="13" spans="1:7" ht="8.25" customHeight="1" thickBot="1">
      <c r="A13" s="250"/>
      <c r="B13" s="251"/>
      <c r="C13" s="251"/>
      <c r="D13" s="251"/>
      <c r="E13" s="251"/>
      <c r="F13" s="251"/>
      <c r="G13" s="251"/>
    </row>
    <row r="14" spans="1:7" ht="93" customHeight="1">
      <c r="A14" s="252" t="s">
        <v>20</v>
      </c>
      <c r="B14" s="16" t="s">
        <v>48</v>
      </c>
      <c r="C14" s="50">
        <v>42465</v>
      </c>
      <c r="D14" s="244" t="s">
        <v>243</v>
      </c>
      <c r="E14" s="245"/>
      <c r="F14" s="245"/>
      <c r="G14" s="246"/>
    </row>
    <row r="15" spans="1:7" ht="27.75" customHeight="1">
      <c r="A15" s="253"/>
      <c r="B15" s="266" t="s">
        <v>156</v>
      </c>
      <c r="C15" s="266"/>
      <c r="D15" s="266"/>
      <c r="E15" s="266"/>
      <c r="F15" s="266"/>
      <c r="G15" s="267"/>
    </row>
    <row r="16" spans="1:7" ht="65.25" customHeight="1">
      <c r="A16" s="253"/>
      <c r="B16" s="16" t="s">
        <v>48</v>
      </c>
      <c r="C16" s="50">
        <v>42465</v>
      </c>
      <c r="D16" s="244" t="s">
        <v>155</v>
      </c>
      <c r="E16" s="245"/>
      <c r="F16" s="245"/>
      <c r="G16" s="246"/>
    </row>
    <row r="17" spans="1:7" ht="44.25" customHeight="1">
      <c r="A17" s="253"/>
      <c r="B17" s="271" t="s">
        <v>225</v>
      </c>
      <c r="C17" s="259"/>
      <c r="D17" s="259"/>
      <c r="E17" s="259"/>
      <c r="F17" s="259"/>
      <c r="G17" s="260"/>
    </row>
    <row r="18" spans="1:7" ht="51" customHeight="1">
      <c r="A18" s="253"/>
      <c r="B18" s="16" t="s">
        <v>48</v>
      </c>
      <c r="C18" s="50">
        <v>42466</v>
      </c>
      <c r="D18" s="244" t="s">
        <v>158</v>
      </c>
      <c r="E18" s="245"/>
      <c r="F18" s="245"/>
      <c r="G18" s="246"/>
    </row>
    <row r="19" spans="1:7" ht="64.5" customHeight="1">
      <c r="A19" s="254"/>
      <c r="B19" s="46" t="s">
        <v>48</v>
      </c>
      <c r="C19" s="50">
        <v>42467</v>
      </c>
      <c r="D19" s="244" t="s">
        <v>159</v>
      </c>
      <c r="E19" s="245"/>
      <c r="F19" s="245"/>
      <c r="G19" s="246"/>
    </row>
    <row r="20" spans="1:7" ht="50.25" customHeight="1">
      <c r="A20" s="254"/>
      <c r="B20" s="245" t="s">
        <v>244</v>
      </c>
      <c r="C20" s="245"/>
      <c r="D20" s="245"/>
      <c r="E20" s="245"/>
      <c r="F20" s="245"/>
      <c r="G20" s="246"/>
    </row>
    <row r="21" spans="1:7" ht="139.5" customHeight="1" thickBot="1">
      <c r="A21" s="255"/>
      <c r="B21" s="46" t="s">
        <v>55</v>
      </c>
      <c r="C21" s="50">
        <v>42468</v>
      </c>
      <c r="D21" s="244" t="s">
        <v>224</v>
      </c>
      <c r="E21" s="245"/>
      <c r="F21" s="245"/>
      <c r="G21" s="246"/>
    </row>
    <row r="22" spans="1:7" ht="8.25" customHeight="1" thickBot="1">
      <c r="A22" s="256"/>
      <c r="B22" s="257"/>
      <c r="C22" s="257"/>
      <c r="D22" s="257"/>
      <c r="E22" s="257"/>
      <c r="F22" s="257"/>
      <c r="G22" s="257"/>
    </row>
    <row r="23" spans="1:7" ht="71.25" customHeight="1">
      <c r="A23" s="274" t="s">
        <v>21</v>
      </c>
      <c r="B23" s="37" t="s">
        <v>56</v>
      </c>
      <c r="C23" s="50">
        <v>42468</v>
      </c>
      <c r="D23" s="244" t="s">
        <v>173</v>
      </c>
      <c r="E23" s="245"/>
      <c r="F23" s="245"/>
      <c r="G23" s="246"/>
    </row>
    <row r="24" spans="1:7" ht="41.25" customHeight="1">
      <c r="A24" s="248"/>
      <c r="B24" s="37" t="s">
        <v>56</v>
      </c>
      <c r="C24" s="50">
        <v>42468</v>
      </c>
      <c r="D24" s="244" t="s">
        <v>161</v>
      </c>
      <c r="E24" s="261"/>
      <c r="F24" s="261"/>
      <c r="G24" s="262"/>
    </row>
    <row r="25" spans="1:7" ht="172.5" customHeight="1">
      <c r="A25" s="248"/>
      <c r="B25" s="245" t="s">
        <v>241</v>
      </c>
      <c r="C25" s="245"/>
      <c r="D25" s="245"/>
      <c r="E25" s="245"/>
      <c r="F25" s="245"/>
      <c r="G25" s="246"/>
    </row>
    <row r="26" spans="1:7" ht="51.75" customHeight="1">
      <c r="A26" s="248"/>
      <c r="B26" s="45" t="s">
        <v>63</v>
      </c>
      <c r="C26" s="50">
        <v>42469</v>
      </c>
      <c r="D26" s="244" t="s">
        <v>162</v>
      </c>
      <c r="E26" s="245"/>
      <c r="F26" s="245"/>
      <c r="G26" s="246"/>
    </row>
    <row r="27" spans="1:7" ht="147.75" customHeight="1">
      <c r="A27" s="248"/>
      <c r="B27" s="45" t="s">
        <v>68</v>
      </c>
      <c r="C27" s="50">
        <v>42470</v>
      </c>
      <c r="D27" s="244" t="s">
        <v>259</v>
      </c>
      <c r="E27" s="245"/>
      <c r="F27" s="245"/>
      <c r="G27" s="246"/>
    </row>
    <row r="28" spans="1:7" ht="113.25" customHeight="1">
      <c r="A28" s="248"/>
      <c r="B28" s="45" t="s">
        <v>71</v>
      </c>
      <c r="C28" s="50">
        <v>42471</v>
      </c>
      <c r="D28" s="244" t="s">
        <v>260</v>
      </c>
      <c r="E28" s="245"/>
      <c r="F28" s="245"/>
      <c r="G28" s="246"/>
    </row>
    <row r="29" spans="1:7" ht="228.75" customHeight="1">
      <c r="A29" s="248"/>
      <c r="B29" s="265" t="s">
        <v>76</v>
      </c>
      <c r="C29" s="50">
        <v>42472</v>
      </c>
      <c r="D29" s="244" t="s">
        <v>256</v>
      </c>
      <c r="E29" s="245"/>
      <c r="F29" s="245"/>
      <c r="G29" s="246"/>
    </row>
    <row r="30" spans="1:7" ht="69" customHeight="1">
      <c r="A30" s="248"/>
      <c r="B30" s="272"/>
      <c r="C30" s="258" t="s">
        <v>163</v>
      </c>
      <c r="D30" s="259"/>
      <c r="E30" s="259"/>
      <c r="F30" s="259"/>
      <c r="G30" s="260"/>
    </row>
    <row r="31" spans="1:7" ht="153" customHeight="1">
      <c r="A31" s="248"/>
      <c r="B31" s="272"/>
      <c r="C31" s="50">
        <v>42473</v>
      </c>
      <c r="D31" s="244" t="s">
        <v>242</v>
      </c>
      <c r="E31" s="245"/>
      <c r="F31" s="245"/>
      <c r="G31" s="246"/>
    </row>
    <row r="32" spans="1:7" ht="75" customHeight="1">
      <c r="A32" s="248"/>
      <c r="B32" s="272"/>
      <c r="C32" s="50">
        <v>42474</v>
      </c>
      <c r="D32" s="244" t="s">
        <v>245</v>
      </c>
      <c r="E32" s="245"/>
      <c r="F32" s="245"/>
      <c r="G32" s="246"/>
    </row>
    <row r="33" spans="1:7" ht="108.75" customHeight="1">
      <c r="A33" s="248"/>
      <c r="B33" s="273"/>
      <c r="C33" s="258" t="s">
        <v>246</v>
      </c>
      <c r="D33" s="259"/>
      <c r="E33" s="259"/>
      <c r="F33" s="259"/>
      <c r="G33" s="260"/>
    </row>
    <row r="34" spans="1:7" ht="93" customHeight="1">
      <c r="A34" s="248"/>
      <c r="B34" s="45" t="s">
        <v>82</v>
      </c>
      <c r="C34" s="50">
        <v>42474</v>
      </c>
      <c r="D34" s="244" t="s">
        <v>247</v>
      </c>
      <c r="E34" s="245"/>
      <c r="F34" s="245"/>
      <c r="G34" s="246"/>
    </row>
    <row r="35" spans="1:7" ht="203.25" customHeight="1">
      <c r="A35" s="248"/>
      <c r="B35" s="181" t="s">
        <v>257</v>
      </c>
      <c r="C35" s="50">
        <v>42475</v>
      </c>
      <c r="D35" s="244" t="s">
        <v>261</v>
      </c>
      <c r="E35" s="245"/>
      <c r="F35" s="245"/>
      <c r="G35" s="246"/>
    </row>
    <row r="36" spans="1:7" ht="131.25" customHeight="1">
      <c r="A36" s="248"/>
      <c r="B36" s="45" t="s">
        <v>82</v>
      </c>
      <c r="C36" s="50">
        <v>42476</v>
      </c>
      <c r="D36" s="244" t="s">
        <v>248</v>
      </c>
      <c r="E36" s="245"/>
      <c r="F36" s="245"/>
      <c r="G36" s="246"/>
    </row>
    <row r="37" spans="1:7" ht="102" customHeight="1">
      <c r="A37" s="248"/>
      <c r="B37" s="247" t="s">
        <v>249</v>
      </c>
      <c r="C37" s="227"/>
      <c r="D37" s="227"/>
      <c r="E37" s="227"/>
      <c r="F37" s="227"/>
      <c r="G37" s="228"/>
    </row>
    <row r="38" spans="1:7" ht="82.5" customHeight="1" thickBot="1">
      <c r="A38" s="249"/>
      <c r="B38" s="45" t="s">
        <v>87</v>
      </c>
      <c r="C38" s="50">
        <v>42477</v>
      </c>
      <c r="D38" s="244" t="s">
        <v>250</v>
      </c>
      <c r="E38" s="245"/>
      <c r="F38" s="245"/>
      <c r="G38" s="246"/>
    </row>
    <row r="39" spans="1:7" ht="12.75" customHeight="1" thickBot="1">
      <c r="A39" s="275"/>
      <c r="B39" s="276"/>
      <c r="C39" s="276"/>
      <c r="D39" s="276"/>
      <c r="E39" s="276"/>
      <c r="F39" s="276"/>
      <c r="G39" s="277"/>
    </row>
    <row r="40" spans="1:7" ht="105.75" customHeight="1">
      <c r="A40" s="274" t="s">
        <v>19</v>
      </c>
      <c r="B40" s="45" t="s">
        <v>90</v>
      </c>
      <c r="C40" s="50">
        <v>42477</v>
      </c>
      <c r="D40" s="244" t="s">
        <v>251</v>
      </c>
      <c r="E40" s="245"/>
      <c r="F40" s="245"/>
      <c r="G40" s="246"/>
    </row>
    <row r="41" spans="1:7" ht="71.25" customHeight="1">
      <c r="A41" s="248"/>
      <c r="B41" s="45" t="s">
        <v>91</v>
      </c>
      <c r="C41" s="50">
        <v>42478</v>
      </c>
      <c r="D41" s="244" t="s">
        <v>164</v>
      </c>
      <c r="E41" s="245"/>
      <c r="F41" s="245"/>
      <c r="G41" s="246"/>
    </row>
    <row r="42" spans="1:7" ht="58.5" customHeight="1">
      <c r="A42" s="248"/>
      <c r="B42" s="45" t="s">
        <v>91</v>
      </c>
      <c r="C42" s="50">
        <v>42479</v>
      </c>
      <c r="D42" s="244" t="s">
        <v>165</v>
      </c>
      <c r="E42" s="245"/>
      <c r="F42" s="245"/>
      <c r="G42" s="246"/>
    </row>
    <row r="43" spans="1:7" ht="264" customHeight="1">
      <c r="A43" s="248"/>
      <c r="B43" s="265" t="s">
        <v>92</v>
      </c>
      <c r="C43" s="50">
        <v>42479</v>
      </c>
      <c r="D43" s="244" t="s">
        <v>252</v>
      </c>
      <c r="E43" s="245"/>
      <c r="F43" s="245"/>
      <c r="G43" s="246"/>
    </row>
    <row r="44" spans="1:7" ht="41.25" customHeight="1">
      <c r="A44" s="248"/>
      <c r="B44" s="272"/>
      <c r="C44" s="50">
        <v>42480</v>
      </c>
      <c r="D44" s="244" t="s">
        <v>228</v>
      </c>
      <c r="E44" s="245"/>
      <c r="F44" s="245"/>
      <c r="G44" s="246"/>
    </row>
    <row r="45" spans="1:7" ht="31.5" customHeight="1">
      <c r="A45" s="248"/>
      <c r="B45" s="273"/>
      <c r="C45" s="50">
        <v>42481</v>
      </c>
      <c r="D45" s="244" t="s">
        <v>229</v>
      </c>
      <c r="E45" s="245"/>
      <c r="F45" s="245"/>
      <c r="G45" s="246"/>
    </row>
    <row r="46" spans="1:7" ht="88.5" customHeight="1">
      <c r="A46" s="248"/>
      <c r="B46" s="67" t="s">
        <v>92</v>
      </c>
      <c r="C46" s="50">
        <v>42482</v>
      </c>
      <c r="D46" s="244" t="s">
        <v>253</v>
      </c>
      <c r="E46" s="245"/>
      <c r="F46" s="245"/>
      <c r="G46" s="246"/>
    </row>
    <row r="47" spans="1:7" ht="79.5" customHeight="1">
      <c r="A47" s="248"/>
      <c r="B47" s="180" t="s">
        <v>92</v>
      </c>
      <c r="C47" s="50">
        <v>42483</v>
      </c>
      <c r="D47" s="244" t="s">
        <v>238</v>
      </c>
      <c r="E47" s="245"/>
      <c r="F47" s="245"/>
      <c r="G47" s="246"/>
    </row>
    <row r="48" spans="1:7" ht="75.75" customHeight="1" thickBot="1">
      <c r="A48" s="249"/>
      <c r="B48" s="180" t="s">
        <v>230</v>
      </c>
      <c r="C48" s="50">
        <v>42484</v>
      </c>
      <c r="D48" s="244" t="s">
        <v>254</v>
      </c>
      <c r="E48" s="245"/>
      <c r="F48" s="245"/>
      <c r="G48" s="246"/>
    </row>
    <row r="49" ht="24.95" customHeight="1"/>
  </sheetData>
  <mergeCells count="54">
    <mergeCell ref="D1:G1"/>
    <mergeCell ref="D3:G3"/>
    <mergeCell ref="D4:G4"/>
    <mergeCell ref="D5:G5"/>
    <mergeCell ref="D6:G6"/>
    <mergeCell ref="B2:G2"/>
    <mergeCell ref="A23:A38"/>
    <mergeCell ref="A39:G39"/>
    <mergeCell ref="A40:A48"/>
    <mergeCell ref="D47:G47"/>
    <mergeCell ref="D46:G46"/>
    <mergeCell ref="D48:G48"/>
    <mergeCell ref="C30:G30"/>
    <mergeCell ref="D32:G32"/>
    <mergeCell ref="C33:G33"/>
    <mergeCell ref="B29:B33"/>
    <mergeCell ref="D35:G35"/>
    <mergeCell ref="D36:G36"/>
    <mergeCell ref="D38:G38"/>
    <mergeCell ref="D40:G40"/>
    <mergeCell ref="D41:G41"/>
    <mergeCell ref="D42:G42"/>
    <mergeCell ref="D43:G43"/>
    <mergeCell ref="B43:B45"/>
    <mergeCell ref="D29:G29"/>
    <mergeCell ref="D31:G31"/>
    <mergeCell ref="D34:G34"/>
    <mergeCell ref="D44:G44"/>
    <mergeCell ref="D45:G45"/>
    <mergeCell ref="D23:G23"/>
    <mergeCell ref="D24:G24"/>
    <mergeCell ref="B15:G15"/>
    <mergeCell ref="D16:G16"/>
    <mergeCell ref="B8:G8"/>
    <mergeCell ref="D9:G9"/>
    <mergeCell ref="D10:G10"/>
    <mergeCell ref="D19:G19"/>
    <mergeCell ref="B17:G17"/>
    <mergeCell ref="D26:G26"/>
    <mergeCell ref="D27:G27"/>
    <mergeCell ref="D28:G28"/>
    <mergeCell ref="B37:G37"/>
    <mergeCell ref="A3:A12"/>
    <mergeCell ref="A13:G13"/>
    <mergeCell ref="A14:A21"/>
    <mergeCell ref="D18:G18"/>
    <mergeCell ref="B25:G25"/>
    <mergeCell ref="A22:G22"/>
    <mergeCell ref="D7:G7"/>
    <mergeCell ref="D11:G11"/>
    <mergeCell ref="B12:G12"/>
    <mergeCell ref="D14:G14"/>
    <mergeCell ref="B20:G20"/>
    <mergeCell ref="D21:G21"/>
  </mergeCells>
  <pageMargins left="0.27" right="0.5" top="0.33" bottom="0.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2"/>
  <sheetViews>
    <sheetView zoomScale="90" zoomScaleNormal="90" workbookViewId="0">
      <selection activeCell="A2" sqref="A2"/>
    </sheetView>
  </sheetViews>
  <sheetFormatPr defaultRowHeight="15"/>
  <cols>
    <col min="1" max="1" width="79" customWidth="1"/>
  </cols>
  <sheetData>
    <row r="1" spans="1:1" ht="23.25" customHeight="1">
      <c r="A1" s="178" t="s">
        <v>227</v>
      </c>
    </row>
    <row r="2" spans="1:1" ht="378">
      <c r="A2" s="179" t="s">
        <v>226</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H38"/>
  <sheetViews>
    <sheetView topLeftCell="A22" zoomScaleNormal="100" workbookViewId="0">
      <selection activeCell="E24" sqref="E24"/>
    </sheetView>
  </sheetViews>
  <sheetFormatPr defaultRowHeight="15"/>
  <cols>
    <col min="1" max="1" width="9" style="18" customWidth="1"/>
    <col min="2" max="2" width="13" style="23" customWidth="1"/>
    <col min="3" max="3" width="8" style="40" customWidth="1"/>
    <col min="4" max="4" width="17.42578125" style="24" customWidth="1"/>
    <col min="5" max="5" width="61.85546875" style="1" customWidth="1"/>
    <col min="6" max="6" width="14.140625" style="31" customWidth="1"/>
    <col min="7" max="7" width="15.5703125" style="17" customWidth="1"/>
    <col min="8" max="8" width="14.28515625" style="1" hidden="1" customWidth="1"/>
  </cols>
  <sheetData>
    <row r="1" spans="1:8" ht="30.75" thickBot="1">
      <c r="A1" s="62" t="s">
        <v>0</v>
      </c>
      <c r="B1" s="26" t="s">
        <v>7</v>
      </c>
      <c r="C1" s="63" t="s">
        <v>8</v>
      </c>
      <c r="D1" s="26" t="s">
        <v>37</v>
      </c>
      <c r="E1" s="26" t="s">
        <v>9</v>
      </c>
      <c r="F1" s="177" t="s">
        <v>10</v>
      </c>
      <c r="G1" s="170" t="s">
        <v>166</v>
      </c>
    </row>
    <row r="2" spans="1:8" ht="40.5" customHeight="1">
      <c r="A2" s="287" t="s">
        <v>19</v>
      </c>
      <c r="B2" s="172" t="s">
        <v>33</v>
      </c>
      <c r="C2" s="174">
        <v>42462</v>
      </c>
      <c r="D2" s="173" t="s">
        <v>34</v>
      </c>
      <c r="E2" s="173" t="s">
        <v>221</v>
      </c>
      <c r="F2" s="176">
        <v>1843.42</v>
      </c>
      <c r="G2" s="173" t="s">
        <v>168</v>
      </c>
      <c r="H2" s="1" t="s">
        <v>58</v>
      </c>
    </row>
    <row r="3" spans="1:8" ht="39.75" customHeight="1">
      <c r="A3" s="253"/>
      <c r="B3" s="171" t="s">
        <v>35</v>
      </c>
      <c r="C3" s="149">
        <v>42462</v>
      </c>
      <c r="D3" s="14" t="s">
        <v>139</v>
      </c>
      <c r="E3" s="14" t="s">
        <v>167</v>
      </c>
      <c r="F3" s="103">
        <v>53.14</v>
      </c>
      <c r="G3" s="14" t="s">
        <v>168</v>
      </c>
      <c r="H3" s="1" t="s">
        <v>57</v>
      </c>
    </row>
    <row r="4" spans="1:8" ht="4.5" customHeight="1">
      <c r="A4" s="253"/>
      <c r="B4" s="286"/>
      <c r="C4" s="266"/>
      <c r="D4" s="266"/>
      <c r="E4" s="266"/>
      <c r="F4" s="266"/>
      <c r="G4" s="267"/>
    </row>
    <row r="5" spans="1:8" ht="50.1" customHeight="1">
      <c r="A5" s="253"/>
      <c r="B5" s="171" t="s">
        <v>36</v>
      </c>
      <c r="C5" s="149">
        <v>42462</v>
      </c>
      <c r="D5" s="14" t="s">
        <v>61</v>
      </c>
      <c r="E5" s="14" t="s">
        <v>38</v>
      </c>
      <c r="F5" s="53">
        <v>5</v>
      </c>
      <c r="G5" s="14"/>
      <c r="H5" s="57" t="s">
        <v>59</v>
      </c>
    </row>
    <row r="6" spans="1:8" ht="81" customHeight="1" thickBot="1">
      <c r="A6" s="255"/>
      <c r="B6" s="171" t="s">
        <v>36</v>
      </c>
      <c r="C6" s="149">
        <v>42462</v>
      </c>
      <c r="D6" s="14" t="s">
        <v>169</v>
      </c>
      <c r="E6" s="14" t="s">
        <v>231</v>
      </c>
      <c r="F6" s="53">
        <v>70</v>
      </c>
      <c r="G6" s="53">
        <v>2.5</v>
      </c>
      <c r="H6" s="57" t="s">
        <v>59</v>
      </c>
    </row>
    <row r="7" spans="1:8" ht="21.75" customHeight="1">
      <c r="A7" s="288" t="s">
        <v>11</v>
      </c>
      <c r="B7" s="289"/>
      <c r="C7" s="289"/>
      <c r="D7" s="289"/>
      <c r="E7" s="290"/>
      <c r="F7" s="163">
        <f>SUM(F5:F6)+2.5</f>
        <v>77.5</v>
      </c>
      <c r="G7" s="164"/>
      <c r="H7" s="57" t="s">
        <v>59</v>
      </c>
    </row>
    <row r="8" spans="1:8" ht="21.75" customHeight="1">
      <c r="A8" s="291" t="s">
        <v>97</v>
      </c>
      <c r="B8" s="292"/>
      <c r="C8" s="292"/>
      <c r="D8" s="292"/>
      <c r="E8" s="293"/>
      <c r="F8" s="103">
        <v>11.21</v>
      </c>
      <c r="G8" s="60"/>
      <c r="H8" s="69" t="s">
        <v>85</v>
      </c>
    </row>
    <row r="9" spans="1:8" ht="8.25" customHeight="1" thickBot="1">
      <c r="A9" s="294"/>
      <c r="B9" s="251"/>
      <c r="C9" s="251"/>
      <c r="D9" s="251"/>
      <c r="E9" s="251"/>
      <c r="F9" s="251"/>
      <c r="G9" s="251"/>
    </row>
    <row r="10" spans="1:8" ht="35.1" customHeight="1">
      <c r="A10" s="274" t="s">
        <v>20</v>
      </c>
      <c r="B10" s="33" t="s">
        <v>48</v>
      </c>
      <c r="C10" s="50">
        <v>42467</v>
      </c>
      <c r="D10" s="148" t="s">
        <v>170</v>
      </c>
      <c r="E10" s="42" t="s">
        <v>223</v>
      </c>
      <c r="F10" s="55">
        <v>25800</v>
      </c>
      <c r="G10" s="38"/>
      <c r="H10" s="1" t="s">
        <v>60</v>
      </c>
    </row>
    <row r="11" spans="1:8" ht="35.1" customHeight="1" thickBot="1">
      <c r="A11" s="249"/>
      <c r="B11" s="37" t="s">
        <v>55</v>
      </c>
      <c r="C11" s="50">
        <v>42468</v>
      </c>
      <c r="D11" s="14" t="s">
        <v>61</v>
      </c>
      <c r="E11" s="14" t="s">
        <v>172</v>
      </c>
      <c r="F11" s="30">
        <v>4000</v>
      </c>
      <c r="G11" s="30">
        <v>350</v>
      </c>
      <c r="H11" s="1" t="s">
        <v>60</v>
      </c>
    </row>
    <row r="12" spans="1:8" ht="21.75" customHeight="1">
      <c r="A12" s="288" t="s">
        <v>11</v>
      </c>
      <c r="B12" s="295"/>
      <c r="C12" s="295"/>
      <c r="D12" s="295"/>
      <c r="E12" s="296"/>
      <c r="F12" s="126">
        <f>SUM(F10:F11)+350</f>
        <v>30150</v>
      </c>
      <c r="G12" s="48"/>
      <c r="H12" s="1" t="s">
        <v>60</v>
      </c>
    </row>
    <row r="13" spans="1:8" ht="21.75" customHeight="1">
      <c r="A13" s="291" t="s">
        <v>97</v>
      </c>
      <c r="B13" s="292"/>
      <c r="C13" s="292"/>
      <c r="D13" s="292"/>
      <c r="E13" s="293"/>
      <c r="F13" s="103">
        <v>45.11</v>
      </c>
      <c r="G13" s="14"/>
      <c r="H13" s="69" t="s">
        <v>85</v>
      </c>
    </row>
    <row r="14" spans="1:8" ht="9" customHeight="1" thickBot="1">
      <c r="A14" s="275"/>
      <c r="B14" s="276"/>
      <c r="C14" s="276"/>
      <c r="D14" s="276"/>
      <c r="E14" s="276"/>
      <c r="F14" s="276"/>
      <c r="G14" s="276"/>
      <c r="H14" s="276"/>
    </row>
    <row r="15" spans="1:8" ht="35.1" customHeight="1">
      <c r="A15" s="274" t="s">
        <v>21</v>
      </c>
      <c r="B15" s="37" t="s">
        <v>56</v>
      </c>
      <c r="C15" s="50">
        <v>42468</v>
      </c>
      <c r="D15" s="14" t="s">
        <v>171</v>
      </c>
      <c r="E15" s="146" t="s">
        <v>160</v>
      </c>
      <c r="F15" s="56">
        <v>25</v>
      </c>
      <c r="G15" s="56">
        <v>2</v>
      </c>
      <c r="H15" s="1" t="s">
        <v>62</v>
      </c>
    </row>
    <row r="16" spans="1:8" ht="35.1" customHeight="1">
      <c r="A16" s="248"/>
      <c r="B16" s="37" t="s">
        <v>63</v>
      </c>
      <c r="C16" s="50">
        <v>42468</v>
      </c>
      <c r="D16" s="14" t="s">
        <v>61</v>
      </c>
      <c r="E16" s="146" t="s">
        <v>174</v>
      </c>
      <c r="F16" s="56">
        <v>5</v>
      </c>
      <c r="G16" s="14"/>
      <c r="H16" s="1" t="s">
        <v>62</v>
      </c>
    </row>
    <row r="17" spans="1:8" ht="35.1" customHeight="1">
      <c r="A17" s="248"/>
      <c r="B17" s="144" t="s">
        <v>63</v>
      </c>
      <c r="C17" s="149">
        <v>42469</v>
      </c>
      <c r="D17" s="14" t="s">
        <v>61</v>
      </c>
      <c r="E17" s="146" t="s">
        <v>175</v>
      </c>
      <c r="F17" s="56">
        <v>5</v>
      </c>
      <c r="G17" s="14"/>
    </row>
    <row r="18" spans="1:8" ht="35.1" customHeight="1">
      <c r="A18" s="248"/>
      <c r="B18" s="37" t="s">
        <v>63</v>
      </c>
      <c r="C18" s="50">
        <v>42469</v>
      </c>
      <c r="D18" s="14" t="s">
        <v>186</v>
      </c>
      <c r="E18" s="146" t="s">
        <v>176</v>
      </c>
      <c r="F18" s="56">
        <v>115</v>
      </c>
      <c r="G18" s="56">
        <v>3</v>
      </c>
      <c r="H18" s="1" t="s">
        <v>62</v>
      </c>
    </row>
    <row r="19" spans="1:8" ht="35.1" customHeight="1">
      <c r="A19" s="248"/>
      <c r="B19" s="46" t="s">
        <v>66</v>
      </c>
      <c r="C19" s="50">
        <v>42470</v>
      </c>
      <c r="D19" s="64" t="s">
        <v>61</v>
      </c>
      <c r="E19" s="47" t="s">
        <v>67</v>
      </c>
      <c r="F19" s="56">
        <v>5</v>
      </c>
      <c r="G19" s="9"/>
      <c r="H19" s="1" t="s">
        <v>62</v>
      </c>
    </row>
    <row r="20" spans="1:8" ht="35.1" customHeight="1">
      <c r="A20" s="248"/>
      <c r="B20" s="46" t="s">
        <v>68</v>
      </c>
      <c r="C20" s="50">
        <v>42471</v>
      </c>
      <c r="D20" s="64" t="s">
        <v>73</v>
      </c>
      <c r="E20" s="47" t="s">
        <v>74</v>
      </c>
      <c r="F20" s="56">
        <v>5</v>
      </c>
      <c r="G20" s="9"/>
      <c r="H20" s="1" t="s">
        <v>62</v>
      </c>
    </row>
    <row r="21" spans="1:8" ht="27.75" customHeight="1">
      <c r="A21" s="248"/>
      <c r="B21" s="46" t="s">
        <v>66</v>
      </c>
      <c r="C21" s="50">
        <v>42471</v>
      </c>
      <c r="D21" s="14" t="s">
        <v>186</v>
      </c>
      <c r="E21" s="14" t="s">
        <v>177</v>
      </c>
      <c r="F21" s="56">
        <v>160</v>
      </c>
      <c r="G21" s="14"/>
      <c r="H21" s="1" t="s">
        <v>62</v>
      </c>
    </row>
    <row r="22" spans="1:8" ht="45" customHeight="1">
      <c r="A22" s="248"/>
      <c r="B22" s="299" t="s">
        <v>76</v>
      </c>
      <c r="C22" s="50">
        <v>42472</v>
      </c>
      <c r="D22" s="14" t="s">
        <v>61</v>
      </c>
      <c r="E22" s="14" t="s">
        <v>178</v>
      </c>
      <c r="F22" s="56">
        <v>5</v>
      </c>
      <c r="G22" s="14"/>
      <c r="H22" s="1" t="s">
        <v>62</v>
      </c>
    </row>
    <row r="23" spans="1:8" ht="35.1" customHeight="1">
      <c r="A23" s="248"/>
      <c r="B23" s="300"/>
      <c r="C23" s="50">
        <v>42474</v>
      </c>
      <c r="D23" s="14" t="s">
        <v>77</v>
      </c>
      <c r="E23" s="146" t="s">
        <v>179</v>
      </c>
      <c r="F23" s="56">
        <v>65</v>
      </c>
      <c r="G23" s="14" t="s">
        <v>78</v>
      </c>
      <c r="H23" s="1" t="s">
        <v>62</v>
      </c>
    </row>
    <row r="24" spans="1:8" ht="35.1" customHeight="1">
      <c r="A24" s="248"/>
      <c r="B24" s="300"/>
      <c r="C24" s="50">
        <v>42475</v>
      </c>
      <c r="D24" s="14" t="s">
        <v>83</v>
      </c>
      <c r="E24" s="183" t="s">
        <v>255</v>
      </c>
      <c r="F24" s="65">
        <v>12</v>
      </c>
      <c r="G24" s="14" t="s">
        <v>86</v>
      </c>
      <c r="H24" s="1" t="s">
        <v>85</v>
      </c>
    </row>
    <row r="25" spans="1:8" ht="35.1" customHeight="1">
      <c r="A25" s="248"/>
      <c r="B25" s="300"/>
      <c r="C25" s="50">
        <v>42476</v>
      </c>
      <c r="D25" s="14" t="s">
        <v>77</v>
      </c>
      <c r="E25" s="146" t="s">
        <v>180</v>
      </c>
      <c r="F25" s="56">
        <v>0</v>
      </c>
      <c r="G25" s="14" t="s">
        <v>84</v>
      </c>
      <c r="H25" s="1" t="s">
        <v>62</v>
      </c>
    </row>
    <row r="26" spans="1:8" ht="35.1" customHeight="1">
      <c r="A26" s="248"/>
      <c r="B26" s="300"/>
      <c r="C26" s="50">
        <v>42476</v>
      </c>
      <c r="D26" s="14" t="s">
        <v>61</v>
      </c>
      <c r="E26" s="146" t="s">
        <v>181</v>
      </c>
      <c r="F26" s="56">
        <v>5</v>
      </c>
      <c r="G26" s="14"/>
      <c r="H26" s="1" t="s">
        <v>62</v>
      </c>
    </row>
    <row r="27" spans="1:8" ht="35.1" customHeight="1">
      <c r="A27" s="248"/>
      <c r="B27" s="301"/>
      <c r="C27" s="50">
        <v>42476</v>
      </c>
      <c r="D27" s="14" t="s">
        <v>187</v>
      </c>
      <c r="E27" s="59" t="s">
        <v>81</v>
      </c>
      <c r="F27" s="56">
        <v>65</v>
      </c>
      <c r="G27" s="56">
        <v>1.3</v>
      </c>
      <c r="H27" s="1" t="s">
        <v>62</v>
      </c>
    </row>
    <row r="28" spans="1:8" ht="35.1" customHeight="1" thickBot="1">
      <c r="A28" s="249"/>
      <c r="B28" s="92" t="s">
        <v>87</v>
      </c>
      <c r="C28" s="94">
        <v>42477</v>
      </c>
      <c r="D28" s="14" t="s">
        <v>188</v>
      </c>
      <c r="E28" s="91" t="s">
        <v>89</v>
      </c>
      <c r="F28" s="56">
        <v>20</v>
      </c>
      <c r="G28" s="56">
        <v>1.5</v>
      </c>
      <c r="H28" s="1" t="s">
        <v>62</v>
      </c>
    </row>
    <row r="29" spans="1:8" ht="22.5" customHeight="1">
      <c r="A29" s="288" t="s">
        <v>11</v>
      </c>
      <c r="B29" s="289"/>
      <c r="C29" s="289"/>
      <c r="D29" s="289"/>
      <c r="E29" s="290"/>
      <c r="F29" s="127">
        <f>SUM(F15:F23)+2+3+1.3+1.5+F25+F26+F27+F28</f>
        <v>487.8</v>
      </c>
      <c r="G29" s="93"/>
      <c r="H29" s="1" t="s">
        <v>62</v>
      </c>
    </row>
    <row r="30" spans="1:8" ht="22.5" customHeight="1">
      <c r="A30" s="291" t="s">
        <v>97</v>
      </c>
      <c r="B30" s="292"/>
      <c r="C30" s="292"/>
      <c r="D30" s="292"/>
      <c r="E30" s="293"/>
      <c r="F30" s="103">
        <f>149.17+F24</f>
        <v>161.16999999999999</v>
      </c>
      <c r="G30" s="60"/>
      <c r="H30" s="69" t="s">
        <v>85</v>
      </c>
    </row>
    <row r="31" spans="1:8" ht="9.75" customHeight="1" thickBot="1">
      <c r="A31" s="297"/>
      <c r="B31" s="298"/>
      <c r="C31" s="298"/>
      <c r="D31" s="298"/>
      <c r="E31" s="298"/>
      <c r="F31" s="259"/>
      <c r="G31" s="260"/>
    </row>
    <row r="32" spans="1:8" ht="35.1" customHeight="1">
      <c r="A32" s="274" t="s">
        <v>19</v>
      </c>
      <c r="B32" s="33" t="s">
        <v>90</v>
      </c>
      <c r="C32" s="58">
        <v>42478</v>
      </c>
      <c r="D32" s="49" t="s">
        <v>93</v>
      </c>
      <c r="E32" s="42" t="s">
        <v>94</v>
      </c>
      <c r="F32" s="54">
        <v>20</v>
      </c>
      <c r="G32" s="49"/>
      <c r="H32" s="1" t="s">
        <v>59</v>
      </c>
    </row>
    <row r="33" spans="1:8" ht="35.1" customHeight="1">
      <c r="A33" s="248"/>
      <c r="B33" s="33" t="s">
        <v>91</v>
      </c>
      <c r="C33" s="58">
        <v>42479</v>
      </c>
      <c r="D33" s="49" t="s">
        <v>93</v>
      </c>
      <c r="E33" s="68" t="s">
        <v>112</v>
      </c>
      <c r="F33" s="54">
        <v>25</v>
      </c>
      <c r="G33" s="14"/>
      <c r="H33" s="1" t="s">
        <v>59</v>
      </c>
    </row>
    <row r="34" spans="1:8" ht="35.1" customHeight="1">
      <c r="A34" s="248"/>
      <c r="B34" s="33" t="s">
        <v>90</v>
      </c>
      <c r="C34" s="58">
        <v>42479</v>
      </c>
      <c r="D34" s="14" t="s">
        <v>189</v>
      </c>
      <c r="E34" s="146" t="s">
        <v>182</v>
      </c>
      <c r="F34" s="54">
        <v>25</v>
      </c>
      <c r="G34" s="14"/>
      <c r="H34" s="1" t="s">
        <v>59</v>
      </c>
    </row>
    <row r="35" spans="1:8" ht="35.1" customHeight="1">
      <c r="A35" s="248"/>
      <c r="B35" s="33" t="s">
        <v>92</v>
      </c>
      <c r="C35" s="58">
        <v>42483</v>
      </c>
      <c r="D35" s="14" t="s">
        <v>183</v>
      </c>
      <c r="E35" s="146" t="s">
        <v>184</v>
      </c>
      <c r="F35" s="54">
        <v>538</v>
      </c>
      <c r="G35" s="14"/>
      <c r="H35" s="1" t="s">
        <v>59</v>
      </c>
    </row>
    <row r="36" spans="1:8" ht="35.1" customHeight="1" thickBot="1">
      <c r="A36" s="249"/>
      <c r="B36" s="46" t="s">
        <v>35</v>
      </c>
      <c r="C36" s="58">
        <v>42484</v>
      </c>
      <c r="D36" s="64" t="s">
        <v>34</v>
      </c>
      <c r="E36" s="66" t="s">
        <v>95</v>
      </c>
      <c r="F36" s="52">
        <v>0</v>
      </c>
      <c r="G36" s="9"/>
      <c r="H36" s="1" t="s">
        <v>96</v>
      </c>
    </row>
    <row r="37" spans="1:8" ht="24.95" customHeight="1">
      <c r="A37" s="288" t="s">
        <v>11</v>
      </c>
      <c r="B37" s="289"/>
      <c r="C37" s="289"/>
      <c r="D37" s="289"/>
      <c r="E37" s="290"/>
      <c r="F37" s="125">
        <f>SUM(F32:F35)</f>
        <v>608</v>
      </c>
      <c r="G37" s="60"/>
      <c r="H37" s="1" t="s">
        <v>59</v>
      </c>
    </row>
    <row r="38" spans="1:8" ht="24.95" customHeight="1">
      <c r="A38" s="291" t="s">
        <v>97</v>
      </c>
      <c r="B38" s="292"/>
      <c r="C38" s="292"/>
      <c r="D38" s="292"/>
      <c r="E38" s="293"/>
      <c r="F38" s="103">
        <v>87.98</v>
      </c>
      <c r="G38" s="14"/>
      <c r="H38" s="69" t="s">
        <v>85</v>
      </c>
    </row>
  </sheetData>
  <mergeCells count="17">
    <mergeCell ref="A38:E38"/>
    <mergeCell ref="A12:E12"/>
    <mergeCell ref="A13:E13"/>
    <mergeCell ref="A31:G31"/>
    <mergeCell ref="A15:A28"/>
    <mergeCell ref="A32:A36"/>
    <mergeCell ref="A29:E29"/>
    <mergeCell ref="A30:E30"/>
    <mergeCell ref="A14:H14"/>
    <mergeCell ref="B22:B27"/>
    <mergeCell ref="B4:G4"/>
    <mergeCell ref="A2:A6"/>
    <mergeCell ref="A37:E37"/>
    <mergeCell ref="A7:E7"/>
    <mergeCell ref="A8:E8"/>
    <mergeCell ref="A9:G9"/>
    <mergeCell ref="A10:A11"/>
  </mergeCells>
  <pageMargins left="0.27" right="0.5" top="0.33" bottom="0.3"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dimension ref="A1:H34"/>
  <sheetViews>
    <sheetView topLeftCell="A16" zoomScaleNormal="100" workbookViewId="0">
      <selection activeCell="B19" sqref="B19"/>
    </sheetView>
  </sheetViews>
  <sheetFormatPr defaultRowHeight="15"/>
  <cols>
    <col min="1" max="1" width="9.140625" style="18" customWidth="1"/>
    <col min="2" max="2" width="14.5703125" style="23" customWidth="1"/>
    <col min="3" max="3" width="8.85546875" style="28" customWidth="1"/>
    <col min="4" max="4" width="16.140625" style="24" customWidth="1"/>
    <col min="5" max="5" width="63" style="1" customWidth="1"/>
    <col min="6" max="6" width="13.42578125" style="31" customWidth="1"/>
    <col min="7" max="7" width="13" style="17" customWidth="1"/>
    <col min="8" max="8" width="13.5703125" hidden="1" customWidth="1"/>
  </cols>
  <sheetData>
    <row r="1" spans="1:8" ht="30">
      <c r="A1" s="20" t="s">
        <v>0</v>
      </c>
      <c r="B1" s="9" t="s">
        <v>7</v>
      </c>
      <c r="C1" s="27" t="s">
        <v>8</v>
      </c>
      <c r="D1" s="9" t="s">
        <v>43</v>
      </c>
      <c r="E1" s="9" t="s">
        <v>9</v>
      </c>
      <c r="F1" s="29" t="s">
        <v>10</v>
      </c>
      <c r="G1" s="9" t="s">
        <v>202</v>
      </c>
    </row>
    <row r="2" spans="1:8" ht="19.5" customHeight="1" thickBot="1">
      <c r="A2" s="305" t="s">
        <v>201</v>
      </c>
      <c r="B2" s="305"/>
      <c r="C2" s="305"/>
      <c r="D2" s="305"/>
      <c r="E2" s="305"/>
      <c r="F2" s="305"/>
      <c r="G2" s="306"/>
    </row>
    <row r="3" spans="1:8" ht="53.25" customHeight="1">
      <c r="A3" s="274" t="s">
        <v>19</v>
      </c>
      <c r="B3" s="315" t="s">
        <v>42</v>
      </c>
      <c r="C3" s="318" t="s">
        <v>44</v>
      </c>
      <c r="D3" s="302" t="s">
        <v>236</v>
      </c>
      <c r="E3" s="22" t="s">
        <v>49</v>
      </c>
      <c r="F3" s="312">
        <v>800</v>
      </c>
      <c r="G3" s="53">
        <v>30</v>
      </c>
      <c r="H3" s="1" t="s">
        <v>59</v>
      </c>
    </row>
    <row r="4" spans="1:8" ht="69" customHeight="1">
      <c r="A4" s="248"/>
      <c r="B4" s="316"/>
      <c r="C4" s="319"/>
      <c r="D4" s="311"/>
      <c r="E4" s="44" t="s">
        <v>51</v>
      </c>
      <c r="F4" s="313"/>
      <c r="G4" s="53">
        <v>150</v>
      </c>
      <c r="H4" s="1" t="s">
        <v>59</v>
      </c>
    </row>
    <row r="5" spans="1:8" ht="48.75" customHeight="1" thickBot="1">
      <c r="A5" s="249"/>
      <c r="B5" s="317"/>
      <c r="C5" s="320"/>
      <c r="D5" s="307"/>
      <c r="E5" s="44" t="s">
        <v>50</v>
      </c>
      <c r="F5" s="314"/>
      <c r="G5" s="14"/>
      <c r="H5" s="1" t="s">
        <v>59</v>
      </c>
    </row>
    <row r="6" spans="1:8" ht="21.75" customHeight="1">
      <c r="A6" s="288" t="s">
        <v>11</v>
      </c>
      <c r="B6" s="289"/>
      <c r="C6" s="289"/>
      <c r="D6" s="289"/>
      <c r="E6" s="290"/>
      <c r="F6" s="102">
        <f>SUM(F3:F5)+30+150</f>
        <v>980</v>
      </c>
      <c r="G6" s="60"/>
      <c r="H6" s="1" t="s">
        <v>59</v>
      </c>
    </row>
    <row r="7" spans="1:8" ht="21.75" customHeight="1">
      <c r="A7" s="291" t="s">
        <v>97</v>
      </c>
      <c r="B7" s="292"/>
      <c r="C7" s="292"/>
      <c r="D7" s="292"/>
      <c r="E7" s="293"/>
      <c r="F7" s="103">
        <v>141.72999999999999</v>
      </c>
      <c r="G7" s="14"/>
      <c r="H7" s="69" t="s">
        <v>85</v>
      </c>
    </row>
    <row r="8" spans="1:8" ht="8.25" customHeight="1" thickBot="1">
      <c r="A8" s="275"/>
      <c r="B8" s="276"/>
      <c r="C8" s="276"/>
      <c r="D8" s="276"/>
      <c r="E8" s="276"/>
      <c r="F8" s="276"/>
      <c r="G8" s="277"/>
    </row>
    <row r="9" spans="1:8" ht="48.75" customHeight="1">
      <c r="A9" s="274" t="s">
        <v>20</v>
      </c>
      <c r="B9" s="321" t="s">
        <v>48</v>
      </c>
      <c r="C9" s="324" t="s">
        <v>53</v>
      </c>
      <c r="D9" s="302" t="s">
        <v>200</v>
      </c>
      <c r="E9" s="14" t="s">
        <v>52</v>
      </c>
      <c r="F9" s="30">
        <v>7000</v>
      </c>
      <c r="G9" s="30">
        <v>3000</v>
      </c>
      <c r="H9" s="1" t="s">
        <v>60</v>
      </c>
    </row>
    <row r="10" spans="1:8" ht="47.25" customHeight="1">
      <c r="A10" s="248"/>
      <c r="B10" s="322"/>
      <c r="C10" s="325"/>
      <c r="D10" s="303"/>
      <c r="E10" s="44" t="s">
        <v>222</v>
      </c>
      <c r="F10" s="30">
        <v>30000</v>
      </c>
      <c r="G10" s="30">
        <v>5000</v>
      </c>
      <c r="H10" s="1" t="s">
        <v>60</v>
      </c>
    </row>
    <row r="11" spans="1:8" ht="36" customHeight="1" thickBot="1">
      <c r="A11" s="249"/>
      <c r="B11" s="323"/>
      <c r="C11" s="326"/>
      <c r="D11" s="304"/>
      <c r="E11" s="175" t="s">
        <v>54</v>
      </c>
      <c r="F11" s="30">
        <v>40000</v>
      </c>
      <c r="G11" s="14"/>
      <c r="H11" s="1" t="s">
        <v>60</v>
      </c>
    </row>
    <row r="12" spans="1:8" ht="21.75" customHeight="1">
      <c r="A12" s="288" t="s">
        <v>11</v>
      </c>
      <c r="B12" s="289"/>
      <c r="C12" s="289"/>
      <c r="D12" s="289"/>
      <c r="E12" s="290"/>
      <c r="F12" s="104">
        <f>SUM(F9:F11)+5000+3000</f>
        <v>85000</v>
      </c>
      <c r="G12" s="60"/>
      <c r="H12" s="1" t="s">
        <v>60</v>
      </c>
    </row>
    <row r="13" spans="1:8" ht="21.75" customHeight="1">
      <c r="A13" s="291" t="s">
        <v>97</v>
      </c>
      <c r="B13" s="292"/>
      <c r="C13" s="292"/>
      <c r="D13" s="292"/>
      <c r="E13" s="293"/>
      <c r="F13" s="103">
        <v>127.19</v>
      </c>
      <c r="G13" s="14"/>
      <c r="H13" s="69" t="s">
        <v>85</v>
      </c>
    </row>
    <row r="14" spans="1:8" ht="9.75" customHeight="1" thickBot="1">
      <c r="A14" s="275"/>
      <c r="B14" s="276"/>
      <c r="C14" s="276"/>
      <c r="D14" s="276"/>
      <c r="E14" s="276"/>
      <c r="F14" s="276"/>
      <c r="G14" s="277"/>
    </row>
    <row r="15" spans="1:8" ht="28.5" customHeight="1">
      <c r="A15" s="274" t="s">
        <v>21</v>
      </c>
      <c r="B15" s="140" t="s">
        <v>63</v>
      </c>
      <c r="C15" s="50">
        <v>42469</v>
      </c>
      <c r="D15" s="64" t="s">
        <v>219</v>
      </c>
      <c r="E15" s="22" t="s">
        <v>124</v>
      </c>
      <c r="F15" s="56">
        <v>45</v>
      </c>
      <c r="G15" s="56">
        <v>40</v>
      </c>
      <c r="H15" s="1" t="s">
        <v>62</v>
      </c>
    </row>
    <row r="16" spans="1:8" ht="33.75" customHeight="1">
      <c r="A16" s="248"/>
      <c r="B16" s="140" t="s">
        <v>68</v>
      </c>
      <c r="C16" s="50">
        <v>42470</v>
      </c>
      <c r="D16" s="64" t="s">
        <v>69</v>
      </c>
      <c r="E16" s="22" t="s">
        <v>70</v>
      </c>
      <c r="F16" s="56">
        <v>44</v>
      </c>
      <c r="G16" s="14"/>
      <c r="H16" s="1" t="s">
        <v>62</v>
      </c>
    </row>
    <row r="17" spans="1:8" ht="49.5" customHeight="1">
      <c r="A17" s="248"/>
      <c r="B17" s="140" t="s">
        <v>71</v>
      </c>
      <c r="C17" s="50">
        <v>42471</v>
      </c>
      <c r="D17" s="64" t="s">
        <v>72</v>
      </c>
      <c r="E17" s="22" t="s">
        <v>75</v>
      </c>
      <c r="F17" s="56">
        <v>65</v>
      </c>
      <c r="G17" s="56">
        <v>18</v>
      </c>
      <c r="H17" s="1" t="s">
        <v>62</v>
      </c>
    </row>
    <row r="18" spans="1:8" ht="60.75" customHeight="1">
      <c r="A18" s="248"/>
      <c r="B18" s="140" t="s">
        <v>76</v>
      </c>
      <c r="C18" s="50">
        <v>42473</v>
      </c>
      <c r="D18" s="14" t="s">
        <v>218</v>
      </c>
      <c r="E18" s="22" t="s">
        <v>79</v>
      </c>
      <c r="F18" s="56">
        <v>25</v>
      </c>
      <c r="G18" s="14" t="s">
        <v>80</v>
      </c>
      <c r="H18" s="1" t="s">
        <v>62</v>
      </c>
    </row>
    <row r="19" spans="1:8" ht="49.5" customHeight="1">
      <c r="A19" s="248"/>
      <c r="B19" s="182" t="s">
        <v>257</v>
      </c>
      <c r="C19" s="50">
        <v>42475</v>
      </c>
      <c r="D19" s="14" t="s">
        <v>88</v>
      </c>
      <c r="E19" s="22" t="s">
        <v>258</v>
      </c>
      <c r="F19" s="56">
        <v>128</v>
      </c>
      <c r="G19" s="14" t="s">
        <v>203</v>
      </c>
      <c r="H19" s="1" t="s">
        <v>62</v>
      </c>
    </row>
    <row r="20" spans="1:8" ht="49.5" customHeight="1" thickBot="1">
      <c r="A20" s="249"/>
      <c r="B20" s="140" t="s">
        <v>87</v>
      </c>
      <c r="C20" s="50">
        <v>42477</v>
      </c>
      <c r="D20" s="14" t="s">
        <v>217</v>
      </c>
      <c r="E20" s="22" t="s">
        <v>204</v>
      </c>
      <c r="F20" s="56">
        <v>35</v>
      </c>
      <c r="G20" s="14"/>
      <c r="H20" s="1" t="s">
        <v>62</v>
      </c>
    </row>
    <row r="21" spans="1:8" ht="21.75" customHeight="1">
      <c r="A21" s="288" t="s">
        <v>11</v>
      </c>
      <c r="B21" s="289"/>
      <c r="C21" s="289"/>
      <c r="D21" s="289"/>
      <c r="E21" s="290"/>
      <c r="F21" s="105">
        <f>SUM(F15:F20)+40+18+70+18</f>
        <v>488</v>
      </c>
      <c r="G21" s="60"/>
      <c r="H21" s="1" t="s">
        <v>62</v>
      </c>
    </row>
    <row r="22" spans="1:8" ht="21.75" customHeight="1">
      <c r="A22" s="291" t="s">
        <v>97</v>
      </c>
      <c r="B22" s="292"/>
      <c r="C22" s="292"/>
      <c r="D22" s="292"/>
      <c r="E22" s="293"/>
      <c r="F22" s="103">
        <v>148.87</v>
      </c>
      <c r="G22" s="14"/>
      <c r="H22" s="69" t="s">
        <v>85</v>
      </c>
    </row>
    <row r="23" spans="1:8" ht="12" customHeight="1" thickBot="1">
      <c r="A23" s="275"/>
      <c r="B23" s="276"/>
      <c r="C23" s="276"/>
      <c r="D23" s="276"/>
      <c r="E23" s="276"/>
      <c r="F23" s="276"/>
      <c r="G23" s="277"/>
      <c r="H23" s="1"/>
    </row>
    <row r="24" spans="1:8" ht="49.5" customHeight="1">
      <c r="A24" s="274" t="s">
        <v>19</v>
      </c>
      <c r="B24" s="140" t="s">
        <v>91</v>
      </c>
      <c r="C24" s="50">
        <v>42478</v>
      </c>
      <c r="D24" s="14" t="s">
        <v>205</v>
      </c>
      <c r="E24" s="22" t="s">
        <v>144</v>
      </c>
      <c r="F24" s="53">
        <v>10</v>
      </c>
      <c r="G24" s="14"/>
      <c r="H24" s="1" t="s">
        <v>59</v>
      </c>
    </row>
    <row r="25" spans="1:8" ht="49.5" customHeight="1">
      <c r="A25" s="248"/>
      <c r="B25" s="308" t="s">
        <v>92</v>
      </c>
      <c r="C25" s="50">
        <v>42480</v>
      </c>
      <c r="D25" s="302" t="s">
        <v>206</v>
      </c>
      <c r="E25" s="138" t="s">
        <v>113</v>
      </c>
      <c r="F25" s="53">
        <v>350</v>
      </c>
      <c r="G25" s="53">
        <v>50</v>
      </c>
      <c r="H25" s="1" t="s">
        <v>59</v>
      </c>
    </row>
    <row r="26" spans="1:8" ht="49.5" customHeight="1">
      <c r="A26" s="248"/>
      <c r="B26" s="309"/>
      <c r="C26" s="139">
        <v>42481</v>
      </c>
      <c r="D26" s="307"/>
      <c r="E26" s="22" t="s">
        <v>114</v>
      </c>
      <c r="F26" s="54">
        <v>90</v>
      </c>
      <c r="G26" s="54">
        <v>30</v>
      </c>
      <c r="H26" s="54">
        <v>90</v>
      </c>
    </row>
    <row r="27" spans="1:8" ht="49.5" customHeight="1">
      <c r="A27" s="248"/>
      <c r="B27" s="309"/>
      <c r="C27" s="149">
        <v>42482</v>
      </c>
      <c r="D27" s="14" t="s">
        <v>233</v>
      </c>
      <c r="E27" s="22" t="s">
        <v>234</v>
      </c>
      <c r="F27" s="53">
        <v>20</v>
      </c>
      <c r="G27" s="14"/>
      <c r="H27" s="1" t="s">
        <v>59</v>
      </c>
    </row>
    <row r="28" spans="1:8" ht="49.5" customHeight="1">
      <c r="A28" s="248"/>
      <c r="B28" s="309"/>
      <c r="C28" s="149">
        <v>42482</v>
      </c>
      <c r="D28" s="14"/>
      <c r="E28" s="22" t="s">
        <v>207</v>
      </c>
      <c r="F28" s="53">
        <v>6</v>
      </c>
      <c r="G28" s="14"/>
      <c r="H28" s="1"/>
    </row>
    <row r="29" spans="1:8" ht="49.5" customHeight="1">
      <c r="A29" s="248"/>
      <c r="B29" s="309"/>
      <c r="C29" s="149">
        <v>42482</v>
      </c>
      <c r="D29" s="14"/>
      <c r="E29" s="22" t="s">
        <v>208</v>
      </c>
      <c r="F29" s="53">
        <v>15</v>
      </c>
      <c r="G29" s="14"/>
      <c r="H29" s="1"/>
    </row>
    <row r="30" spans="1:8" ht="49.5" customHeight="1" thickBot="1">
      <c r="A30" s="249"/>
      <c r="B30" s="310"/>
      <c r="C30" s="149">
        <v>42483</v>
      </c>
      <c r="D30" s="14" t="s">
        <v>206</v>
      </c>
      <c r="E30" s="22" t="s">
        <v>232</v>
      </c>
      <c r="F30" s="53">
        <v>100</v>
      </c>
      <c r="G30" s="53">
        <v>80</v>
      </c>
      <c r="H30" s="1"/>
    </row>
    <row r="31" spans="1:8" ht="24.95" customHeight="1">
      <c r="A31" s="288" t="s">
        <v>11</v>
      </c>
      <c r="B31" s="289"/>
      <c r="C31" s="289"/>
      <c r="D31" s="289"/>
      <c r="E31" s="290"/>
      <c r="F31" s="102">
        <f>SUM(F24:F30)+50+30+80</f>
        <v>751</v>
      </c>
      <c r="G31" s="60"/>
      <c r="H31" s="1" t="s">
        <v>59</v>
      </c>
    </row>
    <row r="32" spans="1:8" ht="24.95" customHeight="1">
      <c r="A32" s="291" t="s">
        <v>97</v>
      </c>
      <c r="B32" s="292"/>
      <c r="C32" s="292"/>
      <c r="D32" s="292"/>
      <c r="E32" s="293"/>
      <c r="F32" s="103">
        <v>108.61</v>
      </c>
      <c r="G32" s="14"/>
      <c r="H32" s="69" t="s">
        <v>85</v>
      </c>
    </row>
    <row r="34" spans="5:6" ht="21.75" customHeight="1">
      <c r="E34" s="106" t="s">
        <v>125</v>
      </c>
      <c r="F34" s="107">
        <f>SUM(F7+F13+F22+F32)</f>
        <v>526.4</v>
      </c>
    </row>
  </sheetData>
  <mergeCells count="25">
    <mergeCell ref="A2:G2"/>
    <mergeCell ref="D25:D26"/>
    <mergeCell ref="A24:A30"/>
    <mergeCell ref="B25:B30"/>
    <mergeCell ref="D3:D5"/>
    <mergeCell ref="F3:F5"/>
    <mergeCell ref="A15:A20"/>
    <mergeCell ref="A23:G23"/>
    <mergeCell ref="A3:A5"/>
    <mergeCell ref="A8:G8"/>
    <mergeCell ref="A9:A11"/>
    <mergeCell ref="A14:G14"/>
    <mergeCell ref="B3:B5"/>
    <mergeCell ref="C3:C5"/>
    <mergeCell ref="B9:B11"/>
    <mergeCell ref="C9:C11"/>
    <mergeCell ref="D9:D11"/>
    <mergeCell ref="A6:E6"/>
    <mergeCell ref="A7:E7"/>
    <mergeCell ref="A31:E31"/>
    <mergeCell ref="A32:E32"/>
    <mergeCell ref="A21:E21"/>
    <mergeCell ref="A22:E22"/>
    <mergeCell ref="A12:E12"/>
    <mergeCell ref="A13:E13"/>
  </mergeCells>
  <pageMargins left="0.27" right="0.5" top="0.33" bottom="0.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J24"/>
  <sheetViews>
    <sheetView topLeftCell="A19" zoomScaleNormal="100" workbookViewId="0">
      <selection activeCell="I23" sqref="I23"/>
    </sheetView>
  </sheetViews>
  <sheetFormatPr defaultRowHeight="33" customHeight="1"/>
  <cols>
    <col min="1" max="1" width="15.5703125" style="43" customWidth="1"/>
    <col min="2" max="2" width="8.5703125" style="41" customWidth="1"/>
    <col min="3" max="3" width="9.42578125" style="1" customWidth="1"/>
    <col min="4" max="4" width="9.7109375" style="1" customWidth="1"/>
    <col min="5" max="5" width="20.28515625" style="1" customWidth="1"/>
    <col min="6" max="6" width="49" customWidth="1"/>
    <col min="7" max="7" width="5.85546875" style="1" hidden="1" customWidth="1"/>
    <col min="8" max="8" width="12.7109375" style="36" customWidth="1"/>
    <col min="9" max="9" width="11.7109375" style="36" customWidth="1"/>
    <col min="10" max="10" width="13.5703125" style="1" hidden="1" customWidth="1"/>
    <col min="11" max="11" width="4.140625" customWidth="1"/>
  </cols>
  <sheetData>
    <row r="1" spans="1:10" ht="31.5">
      <c r="A1" s="4" t="s">
        <v>7</v>
      </c>
      <c r="B1" s="39" t="s">
        <v>12</v>
      </c>
      <c r="C1" s="11" t="s">
        <v>13</v>
      </c>
      <c r="D1" s="11" t="s">
        <v>14</v>
      </c>
      <c r="E1" s="3" t="s">
        <v>15</v>
      </c>
      <c r="F1" s="336" t="s">
        <v>16</v>
      </c>
      <c r="G1" s="337"/>
      <c r="H1" s="34" t="s">
        <v>17</v>
      </c>
      <c r="I1" s="34" t="s">
        <v>18</v>
      </c>
    </row>
    <row r="2" spans="1:10" ht="29.25" customHeight="1">
      <c r="A2" s="339" t="s">
        <v>199</v>
      </c>
      <c r="B2" s="340"/>
      <c r="C2" s="340"/>
      <c r="D2" s="340"/>
      <c r="E2" s="340"/>
      <c r="F2" s="340"/>
      <c r="G2" s="340"/>
      <c r="H2" s="340"/>
      <c r="I2" s="341"/>
    </row>
    <row r="3" spans="1:10" ht="30" customHeight="1">
      <c r="A3" s="14" t="s">
        <v>45</v>
      </c>
      <c r="B3" s="61">
        <v>42462</v>
      </c>
      <c r="C3" s="331" t="s">
        <v>39</v>
      </c>
      <c r="D3" s="332"/>
      <c r="E3" s="244" t="s">
        <v>192</v>
      </c>
      <c r="F3" s="245"/>
      <c r="G3" s="245"/>
      <c r="H3" s="245"/>
      <c r="I3" s="246"/>
      <c r="J3" s="23"/>
    </row>
    <row r="4" spans="1:10" ht="35.25" customHeight="1">
      <c r="A4" s="25" t="s">
        <v>42</v>
      </c>
      <c r="B4" s="71">
        <v>2</v>
      </c>
      <c r="C4" s="61">
        <v>42463</v>
      </c>
      <c r="D4" s="61">
        <v>42465</v>
      </c>
      <c r="E4" s="331" t="s">
        <v>46</v>
      </c>
      <c r="F4" s="338"/>
      <c r="G4" s="338"/>
      <c r="H4" s="338"/>
      <c r="I4" s="332"/>
      <c r="J4" s="23"/>
    </row>
    <row r="5" spans="1:10" ht="29.25" customHeight="1">
      <c r="A5" s="257" t="s">
        <v>48</v>
      </c>
      <c r="B5" s="335">
        <v>2</v>
      </c>
      <c r="C5" s="342">
        <v>42465</v>
      </c>
      <c r="D5" s="342">
        <v>42467</v>
      </c>
      <c r="E5" s="15" t="s">
        <v>185</v>
      </c>
      <c r="F5" s="333" t="s">
        <v>115</v>
      </c>
      <c r="G5" s="333"/>
      <c r="H5" s="53">
        <v>7000</v>
      </c>
      <c r="I5" s="35">
        <f>H5*B5</f>
        <v>14000</v>
      </c>
      <c r="J5" s="70" t="s">
        <v>60</v>
      </c>
    </row>
    <row r="6" spans="1:10" ht="29.25" customHeight="1">
      <c r="A6" s="257"/>
      <c r="B6" s="335"/>
      <c r="C6" s="342"/>
      <c r="D6" s="342"/>
      <c r="E6" s="15" t="s">
        <v>142</v>
      </c>
      <c r="F6" s="141" t="s">
        <v>143</v>
      </c>
      <c r="G6" s="141"/>
      <c r="H6" s="53">
        <v>8500</v>
      </c>
      <c r="I6" s="35"/>
      <c r="J6" s="70"/>
    </row>
    <row r="7" spans="1:10" ht="102" customHeight="1">
      <c r="A7" s="328" t="s">
        <v>141</v>
      </c>
      <c r="B7" s="329"/>
      <c r="C7" s="329"/>
      <c r="D7" s="329"/>
      <c r="E7" s="329"/>
      <c r="F7" s="329"/>
      <c r="G7" s="329"/>
      <c r="H7" s="329"/>
      <c r="I7" s="330"/>
      <c r="J7" s="70"/>
    </row>
    <row r="8" spans="1:10" ht="49.5" customHeight="1">
      <c r="A8" s="14" t="s">
        <v>55</v>
      </c>
      <c r="B8" s="61">
        <v>42467</v>
      </c>
      <c r="C8" s="331" t="s">
        <v>98</v>
      </c>
      <c r="D8" s="332"/>
      <c r="E8" s="244" t="s">
        <v>190</v>
      </c>
      <c r="F8" s="245"/>
      <c r="G8" s="245"/>
      <c r="H8" s="245"/>
      <c r="I8" s="246"/>
      <c r="J8" s="23"/>
    </row>
    <row r="9" spans="1:10" ht="47.25" customHeight="1">
      <c r="A9" s="59" t="s">
        <v>63</v>
      </c>
      <c r="B9" s="71">
        <v>1</v>
      </c>
      <c r="C9" s="61">
        <v>42468</v>
      </c>
      <c r="D9" s="61">
        <v>42469</v>
      </c>
      <c r="E9" s="59" t="s">
        <v>99</v>
      </c>
      <c r="F9" s="244" t="s">
        <v>116</v>
      </c>
      <c r="G9" s="246"/>
      <c r="H9" s="56">
        <v>23</v>
      </c>
      <c r="I9" s="56">
        <v>23</v>
      </c>
      <c r="J9" s="23" t="s">
        <v>62</v>
      </c>
    </row>
    <row r="10" spans="1:10" ht="34.5" customHeight="1">
      <c r="A10" s="14" t="s">
        <v>66</v>
      </c>
      <c r="B10" s="61">
        <v>42469</v>
      </c>
      <c r="C10" s="331" t="s">
        <v>100</v>
      </c>
      <c r="D10" s="332"/>
      <c r="E10" s="244" t="s">
        <v>193</v>
      </c>
      <c r="F10" s="245"/>
      <c r="G10" s="245"/>
      <c r="H10" s="245"/>
      <c r="I10" s="246"/>
      <c r="J10" s="23"/>
    </row>
    <row r="11" spans="1:10" ht="32.25" customHeight="1">
      <c r="A11" s="302" t="s">
        <v>68</v>
      </c>
      <c r="B11" s="343">
        <v>1</v>
      </c>
      <c r="C11" s="345">
        <v>42470</v>
      </c>
      <c r="D11" s="342">
        <v>42471</v>
      </c>
      <c r="E11" s="59" t="s">
        <v>69</v>
      </c>
      <c r="F11" s="244" t="s">
        <v>140</v>
      </c>
      <c r="G11" s="246"/>
      <c r="H11" s="56">
        <v>25</v>
      </c>
      <c r="I11" s="56">
        <v>25</v>
      </c>
      <c r="J11" s="23" t="s">
        <v>62</v>
      </c>
    </row>
    <row r="12" spans="1:10" ht="28.5" customHeight="1">
      <c r="A12" s="307"/>
      <c r="B12" s="344"/>
      <c r="C12" s="346"/>
      <c r="D12" s="342"/>
      <c r="E12" s="146" t="s">
        <v>111</v>
      </c>
      <c r="F12" s="266" t="s">
        <v>117</v>
      </c>
      <c r="G12" s="267"/>
      <c r="H12" s="56"/>
      <c r="I12" s="35"/>
      <c r="J12" s="23"/>
    </row>
    <row r="13" spans="1:10" ht="35.25" customHeight="1">
      <c r="A13" s="14" t="s">
        <v>76</v>
      </c>
      <c r="B13" s="61">
        <v>42471</v>
      </c>
      <c r="C13" s="331" t="s">
        <v>101</v>
      </c>
      <c r="D13" s="332"/>
      <c r="E13" s="244" t="s">
        <v>191</v>
      </c>
      <c r="F13" s="245"/>
      <c r="G13" s="245"/>
      <c r="H13" s="245"/>
      <c r="I13" s="246"/>
      <c r="J13" s="23"/>
    </row>
    <row r="14" spans="1:10" ht="37.5" customHeight="1">
      <c r="A14" s="14" t="s">
        <v>76</v>
      </c>
      <c r="B14" s="72">
        <v>2</v>
      </c>
      <c r="C14" s="61">
        <v>42472</v>
      </c>
      <c r="D14" s="61">
        <v>42474</v>
      </c>
      <c r="E14" s="59" t="s">
        <v>102</v>
      </c>
      <c r="F14" s="244" t="s">
        <v>103</v>
      </c>
      <c r="G14" s="246"/>
      <c r="H14" s="56">
        <v>35</v>
      </c>
      <c r="I14" s="56">
        <f>H14*B14</f>
        <v>70</v>
      </c>
      <c r="J14" s="23" t="s">
        <v>62</v>
      </c>
    </row>
    <row r="15" spans="1:10" ht="36" customHeight="1">
      <c r="A15" s="73" t="s">
        <v>82</v>
      </c>
      <c r="B15" s="74">
        <v>2</v>
      </c>
      <c r="C15" s="61">
        <v>42474</v>
      </c>
      <c r="D15" s="61">
        <v>42476</v>
      </c>
      <c r="E15" s="19" t="s">
        <v>104</v>
      </c>
      <c r="F15" s="244" t="s">
        <v>118</v>
      </c>
      <c r="G15" s="246"/>
      <c r="H15" s="56">
        <v>34</v>
      </c>
      <c r="I15" s="56">
        <f>H15*B15</f>
        <v>68</v>
      </c>
      <c r="J15" s="23" t="s">
        <v>62</v>
      </c>
    </row>
    <row r="16" spans="1:10" ht="30.75" customHeight="1">
      <c r="A16" s="19" t="s">
        <v>87</v>
      </c>
      <c r="B16" s="61">
        <v>42476</v>
      </c>
      <c r="C16" s="331" t="s">
        <v>105</v>
      </c>
      <c r="D16" s="332"/>
      <c r="E16" s="244" t="s">
        <v>106</v>
      </c>
      <c r="F16" s="245"/>
      <c r="G16" s="245"/>
      <c r="H16" s="245"/>
      <c r="I16" s="246"/>
    </row>
    <row r="17" spans="1:10" ht="33" customHeight="1">
      <c r="A17" s="19" t="s">
        <v>90</v>
      </c>
      <c r="B17" s="71">
        <v>1</v>
      </c>
      <c r="C17" s="61">
        <v>42477</v>
      </c>
      <c r="D17" s="61">
        <v>42478</v>
      </c>
      <c r="E17" s="19" t="s">
        <v>194</v>
      </c>
      <c r="F17" s="244" t="s">
        <v>195</v>
      </c>
      <c r="G17" s="246"/>
      <c r="H17" s="54">
        <v>30</v>
      </c>
      <c r="I17" s="54">
        <f>H17*B17</f>
        <v>30</v>
      </c>
      <c r="J17" s="1" t="s">
        <v>59</v>
      </c>
    </row>
    <row r="18" spans="1:10" ht="33" customHeight="1">
      <c r="A18" s="19" t="s">
        <v>91</v>
      </c>
      <c r="B18" s="71">
        <v>1</v>
      </c>
      <c r="C18" s="61">
        <v>42478</v>
      </c>
      <c r="D18" s="61">
        <v>42479</v>
      </c>
      <c r="E18" s="146" t="s">
        <v>196</v>
      </c>
      <c r="F18" s="334" t="s">
        <v>120</v>
      </c>
      <c r="G18" s="267"/>
      <c r="H18" s="53">
        <v>25</v>
      </c>
      <c r="I18" s="54">
        <f>H18*B18</f>
        <v>25</v>
      </c>
      <c r="J18" s="1" t="s">
        <v>59</v>
      </c>
    </row>
    <row r="19" spans="1:10" ht="51.75" customHeight="1">
      <c r="A19" s="19" t="s">
        <v>92</v>
      </c>
      <c r="B19" s="71">
        <v>5</v>
      </c>
      <c r="C19" s="61">
        <v>42479</v>
      </c>
      <c r="D19" s="61">
        <v>42484</v>
      </c>
      <c r="E19" s="59" t="s">
        <v>99</v>
      </c>
      <c r="F19" s="244" t="s">
        <v>119</v>
      </c>
      <c r="G19" s="267"/>
      <c r="H19" s="54">
        <v>65</v>
      </c>
      <c r="I19" s="54">
        <f>H19*B19</f>
        <v>325</v>
      </c>
      <c r="J19" s="1" t="s">
        <v>59</v>
      </c>
    </row>
    <row r="20" spans="1:10" ht="66.75" customHeight="1">
      <c r="A20" s="19" t="s">
        <v>92</v>
      </c>
      <c r="B20" s="151">
        <v>5</v>
      </c>
      <c r="C20" s="147">
        <v>42479</v>
      </c>
      <c r="D20" s="147">
        <v>42484</v>
      </c>
      <c r="E20" s="14" t="s">
        <v>197</v>
      </c>
      <c r="F20" s="244" t="s">
        <v>198</v>
      </c>
      <c r="G20" s="267"/>
      <c r="H20" s="54">
        <v>55</v>
      </c>
      <c r="I20" s="54">
        <f>H20*B20</f>
        <v>275</v>
      </c>
    </row>
    <row r="21" spans="1:10" ht="33" customHeight="1">
      <c r="A21" s="75"/>
      <c r="B21" s="76"/>
      <c r="C21" s="77"/>
      <c r="D21" s="77"/>
      <c r="E21" s="77"/>
      <c r="F21" s="99" t="s">
        <v>121</v>
      </c>
      <c r="G21" s="86" t="s">
        <v>108</v>
      </c>
      <c r="H21" s="96">
        <f>SUM(I5)</f>
        <v>14000</v>
      </c>
      <c r="I21" s="95">
        <v>20.95</v>
      </c>
    </row>
    <row r="22" spans="1:10" ht="33" customHeight="1">
      <c r="A22" s="80"/>
      <c r="B22" s="81"/>
      <c r="C22" s="82"/>
      <c r="D22" s="82"/>
      <c r="E22" s="82"/>
      <c r="F22" s="100" t="s">
        <v>123</v>
      </c>
      <c r="G22" s="87" t="s">
        <v>109</v>
      </c>
      <c r="H22" s="97">
        <f>SUM(I9+I11+I14+I15)</f>
        <v>186</v>
      </c>
      <c r="I22" s="110">
        <v>56.74</v>
      </c>
    </row>
    <row r="23" spans="1:10" ht="33" customHeight="1">
      <c r="A23" s="83"/>
      <c r="B23" s="84"/>
      <c r="C23" s="85"/>
      <c r="D23" s="85"/>
      <c r="E23" s="85"/>
      <c r="F23" s="101" t="s">
        <v>122</v>
      </c>
      <c r="G23" s="88" t="s">
        <v>110</v>
      </c>
      <c r="H23" s="98">
        <f>SUM(I17+I18+I20)</f>
        <v>330</v>
      </c>
      <c r="I23" s="111">
        <v>47.75</v>
      </c>
    </row>
    <row r="24" spans="1:10" ht="33" customHeight="1">
      <c r="A24" s="112"/>
      <c r="B24" s="78"/>
      <c r="C24" s="79"/>
      <c r="D24" s="79"/>
      <c r="E24" s="79"/>
      <c r="F24" s="327" t="s">
        <v>107</v>
      </c>
      <c r="G24" s="327"/>
      <c r="H24" s="327"/>
      <c r="I24" s="165">
        <f>SUM(I21:I23)</f>
        <v>125.44</v>
      </c>
    </row>
  </sheetData>
  <mergeCells count="33">
    <mergeCell ref="F20:G20"/>
    <mergeCell ref="A2:I2"/>
    <mergeCell ref="E13:I13"/>
    <mergeCell ref="C16:D16"/>
    <mergeCell ref="E16:I16"/>
    <mergeCell ref="F14:G14"/>
    <mergeCell ref="F15:G15"/>
    <mergeCell ref="C5:C6"/>
    <mergeCell ref="D5:D6"/>
    <mergeCell ref="B11:B12"/>
    <mergeCell ref="C11:C12"/>
    <mergeCell ref="D11:D12"/>
    <mergeCell ref="F1:G1"/>
    <mergeCell ref="F9:G9"/>
    <mergeCell ref="F11:G11"/>
    <mergeCell ref="F12:G12"/>
    <mergeCell ref="E4:I4"/>
    <mergeCell ref="F24:H24"/>
    <mergeCell ref="A7:I7"/>
    <mergeCell ref="C3:D3"/>
    <mergeCell ref="C8:D8"/>
    <mergeCell ref="C10:D10"/>
    <mergeCell ref="C13:D13"/>
    <mergeCell ref="E10:I10"/>
    <mergeCell ref="E8:I8"/>
    <mergeCell ref="E3:I3"/>
    <mergeCell ref="F5:G5"/>
    <mergeCell ref="F17:G17"/>
    <mergeCell ref="F18:G18"/>
    <mergeCell ref="F19:G19"/>
    <mergeCell ref="A11:A12"/>
    <mergeCell ref="A5:A6"/>
    <mergeCell ref="B5:B6"/>
  </mergeCells>
  <pageMargins left="0.52" right="0.51181102362204722" top="0.54" bottom="0.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TUDO</vt:lpstr>
      <vt:lpstr>Conversão</vt:lpstr>
      <vt:lpstr>PLANEJAMENTO</vt:lpstr>
      <vt:lpstr>Roteiro</vt:lpstr>
      <vt:lpstr>Transportes</vt:lpstr>
      <vt:lpstr>Passeios</vt:lpstr>
      <vt:lpstr>Hostels</vt:lpstr>
    </vt:vector>
  </TitlesOfParts>
  <Company>Maryana Teles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Maryana R Teles Nunes</dc:creator>
  <cp:lastModifiedBy>Maryana R Teles Nunes</cp:lastModifiedBy>
  <cp:lastPrinted>2016-04-26T14:36:30Z</cp:lastPrinted>
  <dcterms:created xsi:type="dcterms:W3CDTF">2015-05-31T11:55:22Z</dcterms:created>
  <dcterms:modified xsi:type="dcterms:W3CDTF">2017-03-29T11:54:23Z</dcterms:modified>
</cp:coreProperties>
</file>